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DOCUMENTS\WORK\99_SEDLO_Work-materials\Nástroje_sedlo\Evidence_pracovni_doby\"/>
    </mc:Choice>
  </mc:AlternateContent>
  <workbookProtection workbookAlgorithmName="SHA-512" workbookHashValue="k+6UTmCAWhYXvlSBc9ff7vS0fkYOVh+IjiI3+CdNAYO34KZ3uUeS5/bW9sflbttxoMyNT2wdH5gSNKE0o1fnqg==" workbookSaltValue="BBmJW4h9Qfbs4oyou1fcZA==" workbookSpinCount="100000" lockStructure="1"/>
  <bookViews>
    <workbookView xWindow="-60" yWindow="396" windowWidth="13356" windowHeight="3492" tabRatio="859" firstSheet="1" activeTab="1"/>
  </bookViews>
  <sheets>
    <sheet name="settings" sheetId="9" state="veryHidden" r:id="rId1"/>
    <sheet name="NASTAVENÍ" sheetId="16" r:id="rId2"/>
    <sheet name="01" sheetId="10" r:id="rId3"/>
    <sheet name="02" sheetId="17" r:id="rId4"/>
    <sheet name="03" sheetId="18" r:id="rId5"/>
    <sheet name="04" sheetId="19" r:id="rId6"/>
    <sheet name="05" sheetId="20" r:id="rId7"/>
    <sheet name="06" sheetId="21" r:id="rId8"/>
    <sheet name="07" sheetId="22" r:id="rId9"/>
    <sheet name="08" sheetId="23" r:id="rId10"/>
    <sheet name="09" sheetId="24" r:id="rId11"/>
    <sheet name="10" sheetId="25" r:id="rId12"/>
    <sheet name="11" sheetId="26" r:id="rId13"/>
    <sheet name="12" sheetId="27" r:id="rId14"/>
  </sheets>
  <definedNames>
    <definedName name="_xlnm.Print_Area" localSheetId="2">'01'!$A$1:$AB$51</definedName>
    <definedName name="_xlnm.Print_Area" localSheetId="3">'02'!$A$1:$AB$51</definedName>
    <definedName name="_xlnm.Print_Area" localSheetId="4">'03'!$A$1:$AB$51</definedName>
    <definedName name="_xlnm.Print_Area" localSheetId="5">'04'!$A$1:$AB$51</definedName>
    <definedName name="_xlnm.Print_Area" localSheetId="6">'05'!$A$1:$AB$51</definedName>
    <definedName name="_xlnm.Print_Area" localSheetId="7">'06'!$A$1:$AB$51</definedName>
    <definedName name="_xlnm.Print_Area" localSheetId="8">'07'!$A$1:$AB$51</definedName>
    <definedName name="_xlnm.Print_Area" localSheetId="9">'08'!$A$1:$AB$51</definedName>
    <definedName name="_xlnm.Print_Area" localSheetId="10">'09'!$A$1:$AB$51</definedName>
    <definedName name="_xlnm.Print_Area" localSheetId="11">'10'!$A$1:$AB$51</definedName>
    <definedName name="_xlnm.Print_Area" localSheetId="12">'11'!$A$1:$AB$51</definedName>
    <definedName name="_xlnm.Print_Area" localSheetId="13">'12'!$A$1:$AB$51</definedName>
    <definedName name="SET_firma">NASTAVENÍ!$C$6</definedName>
    <definedName name="SET_jmeno">NASTAVENÍ!$C$4</definedName>
    <definedName name="SET_obed">NASTAVENÍ!$C$9</definedName>
    <definedName name="SET_obed_delka">NASTAVENÍ!$C$10</definedName>
    <definedName name="SET_pracoviste">NASTAVENÍ!$C$5</definedName>
    <definedName name="SET_prichod">NASTAVENÍ!$C$8</definedName>
    <definedName name="SET_random">settings!$E$19</definedName>
    <definedName name="SET_random_OK">settings!$E$20</definedName>
    <definedName name="SET_rok">NASTAVENÍ!$C$3</definedName>
    <definedName name="SET_svatky">settings!$E$3:$E$15</definedName>
    <definedName name="SET_uvazek">NASTAVENÍ!$C$7</definedName>
  </definedNames>
  <calcPr calcId="171027"/>
  <customWorkbookViews>
    <customWorkbookView name="Sedlacek, Vladimir - Personal View" guid="{68562464-3F65-439A-AA27-550F0DEF7997}" mergeInterval="0" personalView="1" maximized="1" windowWidth="1485" windowHeight="760" activeSheetId="1"/>
    <customWorkbookView name="sedlo - Personal View" guid="{5F019A83-9C05-44AD-BB07-6030788747BF}" mergeInterval="0" personalView="1" maximized="1" windowWidth="1501" windowHeight="714" activeSheetId="3"/>
  </customWorkbookViews>
</workbook>
</file>

<file path=xl/calcChain.xml><?xml version="1.0" encoding="utf-8"?>
<calcChain xmlns="http://schemas.openxmlformats.org/spreadsheetml/2006/main">
  <c r="Y45" i="27" l="1"/>
  <c r="AR45" i="27" s="1"/>
  <c r="AS44" i="27"/>
  <c r="AR44" i="27"/>
  <c r="AQ44" i="27"/>
  <c r="AP44" i="27"/>
  <c r="AO44" i="27"/>
  <c r="AN44" i="27"/>
  <c r="AM44" i="27"/>
  <c r="AL44" i="27"/>
  <c r="AK44" i="27"/>
  <c r="AJ44" i="27"/>
  <c r="AI44" i="27"/>
  <c r="AH44" i="27"/>
  <c r="AG44" i="27"/>
  <c r="AF44" i="27"/>
  <c r="AA44" i="27"/>
  <c r="AS43" i="27"/>
  <c r="AR43" i="27"/>
  <c r="AQ43" i="27"/>
  <c r="AP43" i="27"/>
  <c r="AO43" i="27"/>
  <c r="AN43" i="27"/>
  <c r="AM43" i="27"/>
  <c r="AL43" i="27"/>
  <c r="AK43" i="27"/>
  <c r="AJ43" i="27"/>
  <c r="AI43" i="27"/>
  <c r="AH43" i="27"/>
  <c r="AG43" i="27"/>
  <c r="AF43" i="27"/>
  <c r="AA43" i="27"/>
  <c r="AS42" i="27"/>
  <c r="AR42" i="27"/>
  <c r="AQ42" i="27"/>
  <c r="AP42" i="27"/>
  <c r="AO42" i="27"/>
  <c r="AN42" i="27"/>
  <c r="AM42" i="27"/>
  <c r="AL42" i="27"/>
  <c r="AK42" i="27"/>
  <c r="AJ42" i="27"/>
  <c r="AI42" i="27"/>
  <c r="AH42" i="27"/>
  <c r="AG42" i="27"/>
  <c r="AF42" i="27"/>
  <c r="AA42" i="27"/>
  <c r="D42" i="27"/>
  <c r="AS41" i="27"/>
  <c r="AR41" i="27"/>
  <c r="AQ41" i="27"/>
  <c r="AP41" i="27"/>
  <c r="AO41" i="27"/>
  <c r="AN41" i="27"/>
  <c r="AM41" i="27"/>
  <c r="AL41" i="27"/>
  <c r="AK41" i="27"/>
  <c r="AJ41" i="27"/>
  <c r="AI41" i="27"/>
  <c r="AH41" i="27"/>
  <c r="AG41" i="27"/>
  <c r="AF41" i="27"/>
  <c r="AA41" i="27"/>
  <c r="AS40" i="27"/>
  <c r="AR40" i="27"/>
  <c r="AQ40" i="27"/>
  <c r="AP40" i="27"/>
  <c r="AO40" i="27"/>
  <c r="AN40" i="27"/>
  <c r="AM40" i="27"/>
  <c r="AL40" i="27"/>
  <c r="AK40" i="27"/>
  <c r="AJ40" i="27"/>
  <c r="AI40" i="27"/>
  <c r="AH40" i="27"/>
  <c r="AG40" i="27"/>
  <c r="AF40" i="27"/>
  <c r="AA40" i="27"/>
  <c r="AS39" i="27"/>
  <c r="AR39" i="27"/>
  <c r="AQ39" i="27"/>
  <c r="AP39" i="27"/>
  <c r="AO39" i="27"/>
  <c r="AN39" i="27"/>
  <c r="AM39" i="27"/>
  <c r="AL39" i="27"/>
  <c r="AK39" i="27"/>
  <c r="AJ39" i="27"/>
  <c r="AI39" i="27"/>
  <c r="AH39" i="27"/>
  <c r="AG39" i="27"/>
  <c r="AF39" i="27"/>
  <c r="AA39" i="27"/>
  <c r="AS38" i="27"/>
  <c r="AR38" i="27"/>
  <c r="AQ38" i="27"/>
  <c r="AP38" i="27"/>
  <c r="AO38" i="27"/>
  <c r="AN38" i="27"/>
  <c r="AM38" i="27"/>
  <c r="AL38" i="27"/>
  <c r="AK38" i="27"/>
  <c r="AJ38" i="27"/>
  <c r="AI38" i="27"/>
  <c r="AH38" i="27"/>
  <c r="AG38" i="27"/>
  <c r="AF38" i="27"/>
  <c r="AA38" i="27"/>
  <c r="AS37" i="27"/>
  <c r="AR37" i="27"/>
  <c r="AQ37" i="27"/>
  <c r="AP37" i="27"/>
  <c r="AO37" i="27"/>
  <c r="AN37" i="27"/>
  <c r="AM37" i="27"/>
  <c r="AL37" i="27"/>
  <c r="AK37" i="27"/>
  <c r="AJ37" i="27"/>
  <c r="AI37" i="27"/>
  <c r="AH37" i="27"/>
  <c r="AG37" i="27"/>
  <c r="AF37" i="27"/>
  <c r="AA37" i="27"/>
  <c r="AS36" i="27"/>
  <c r="AR36" i="27"/>
  <c r="AQ36" i="27"/>
  <c r="AP36" i="27"/>
  <c r="AO36" i="27"/>
  <c r="AN36" i="27"/>
  <c r="AM36" i="27"/>
  <c r="AL36" i="27"/>
  <c r="AK36" i="27"/>
  <c r="AJ36" i="27"/>
  <c r="AI36" i="27"/>
  <c r="AH36" i="27"/>
  <c r="AG36" i="27"/>
  <c r="AF36" i="27"/>
  <c r="AA36" i="27"/>
  <c r="AS35" i="27"/>
  <c r="AR35" i="27"/>
  <c r="AQ35" i="27"/>
  <c r="AP35" i="27"/>
  <c r="AO35" i="27"/>
  <c r="AN35" i="27"/>
  <c r="AM35" i="27"/>
  <c r="AL35" i="27"/>
  <c r="AK35" i="27"/>
  <c r="AJ35" i="27"/>
  <c r="AI35" i="27"/>
  <c r="AH35" i="27"/>
  <c r="AG35" i="27"/>
  <c r="AF35" i="27"/>
  <c r="AA35" i="27"/>
  <c r="AS34" i="27"/>
  <c r="AR34" i="27"/>
  <c r="AQ34" i="27"/>
  <c r="AP34" i="27"/>
  <c r="AO34" i="27"/>
  <c r="AN34" i="27"/>
  <c r="AM34" i="27"/>
  <c r="AL34" i="27"/>
  <c r="AK34" i="27"/>
  <c r="AJ34" i="27"/>
  <c r="AI34" i="27"/>
  <c r="AH34" i="27"/>
  <c r="AG34" i="27"/>
  <c r="AF34" i="27"/>
  <c r="AA34" i="27"/>
  <c r="D34" i="27"/>
  <c r="AS33" i="27"/>
  <c r="AR33" i="27"/>
  <c r="AQ33" i="27"/>
  <c r="AP33" i="27"/>
  <c r="AO33" i="27"/>
  <c r="AN33" i="27"/>
  <c r="AM33" i="27"/>
  <c r="AL33" i="27"/>
  <c r="AK33" i="27"/>
  <c r="AJ33" i="27"/>
  <c r="AI33" i="27"/>
  <c r="AH33" i="27"/>
  <c r="AG33" i="27"/>
  <c r="AF33" i="27"/>
  <c r="AA33" i="27"/>
  <c r="AS32" i="27"/>
  <c r="AR32" i="27"/>
  <c r="AQ32" i="27"/>
  <c r="AP32" i="27"/>
  <c r="AO32" i="27"/>
  <c r="AN32" i="27"/>
  <c r="AM32" i="27"/>
  <c r="AL32" i="27"/>
  <c r="AK32" i="27"/>
  <c r="AJ32" i="27"/>
  <c r="AI32" i="27"/>
  <c r="AH32" i="27"/>
  <c r="AG32" i="27"/>
  <c r="AF32" i="27"/>
  <c r="AA32" i="27"/>
  <c r="AS31" i="27"/>
  <c r="AR31" i="27"/>
  <c r="AQ31" i="27"/>
  <c r="AP31" i="27"/>
  <c r="AO31" i="27"/>
  <c r="AN31" i="27"/>
  <c r="AM31" i="27"/>
  <c r="AL31" i="27"/>
  <c r="AK31" i="27"/>
  <c r="AJ31" i="27"/>
  <c r="AI31" i="27"/>
  <c r="AH31" i="27"/>
  <c r="AG31" i="27"/>
  <c r="AF31" i="27"/>
  <c r="AA31" i="27"/>
  <c r="AS30" i="27"/>
  <c r="AR30" i="27"/>
  <c r="AQ30" i="27"/>
  <c r="AP30" i="27"/>
  <c r="AO30" i="27"/>
  <c r="AN30" i="27"/>
  <c r="AM30" i="27"/>
  <c r="AL30" i="27"/>
  <c r="AK30" i="27"/>
  <c r="AJ30" i="27"/>
  <c r="AI30" i="27"/>
  <c r="AH30" i="27"/>
  <c r="AG30" i="27"/>
  <c r="AF30" i="27"/>
  <c r="AA30" i="27"/>
  <c r="AS29" i="27"/>
  <c r="AR29" i="27"/>
  <c r="AQ29" i="27"/>
  <c r="AP29" i="27"/>
  <c r="AO29" i="27"/>
  <c r="AN29" i="27"/>
  <c r="AM29" i="27"/>
  <c r="AL29" i="27"/>
  <c r="AK29" i="27"/>
  <c r="AJ29" i="27"/>
  <c r="AI29" i="27"/>
  <c r="AH29" i="27"/>
  <c r="AG29" i="27"/>
  <c r="AF29" i="27"/>
  <c r="AA29" i="27"/>
  <c r="AS28" i="27"/>
  <c r="AR28" i="27"/>
  <c r="AQ28" i="27"/>
  <c r="AP28" i="27"/>
  <c r="AO28" i="27"/>
  <c r="AN28" i="27"/>
  <c r="AM28" i="27"/>
  <c r="AL28" i="27"/>
  <c r="AK28" i="27"/>
  <c r="AJ28" i="27"/>
  <c r="AI28" i="27"/>
  <c r="AH28" i="27"/>
  <c r="AG28" i="27"/>
  <c r="AF28" i="27"/>
  <c r="AA28" i="27"/>
  <c r="AS27" i="27"/>
  <c r="AR27" i="27"/>
  <c r="AQ27" i="27"/>
  <c r="AP27" i="27"/>
  <c r="AO27" i="27"/>
  <c r="AN27" i="27"/>
  <c r="AM27" i="27"/>
  <c r="AL27" i="27"/>
  <c r="AK27" i="27"/>
  <c r="AJ27" i="27"/>
  <c r="AI27" i="27"/>
  <c r="AH27" i="27"/>
  <c r="AG27" i="27"/>
  <c r="AF27" i="27"/>
  <c r="AA27" i="27"/>
  <c r="AS26" i="27"/>
  <c r="AR26" i="27"/>
  <c r="AQ26" i="27"/>
  <c r="AP26" i="27"/>
  <c r="AO26" i="27"/>
  <c r="AN26" i="27"/>
  <c r="AM26" i="27"/>
  <c r="AL26" i="27"/>
  <c r="AK26" i="27"/>
  <c r="AJ26" i="27"/>
  <c r="AI26" i="27"/>
  <c r="AH26" i="27"/>
  <c r="AG26" i="27"/>
  <c r="AF26" i="27"/>
  <c r="AA26" i="27"/>
  <c r="D26" i="27"/>
  <c r="AS25" i="27"/>
  <c r="AR25" i="27"/>
  <c r="AQ25" i="27"/>
  <c r="AP25" i="27"/>
  <c r="AO25" i="27"/>
  <c r="AN25" i="27"/>
  <c r="AM25" i="27"/>
  <c r="AL25" i="27"/>
  <c r="AK25" i="27"/>
  <c r="AJ25" i="27"/>
  <c r="AI25" i="27"/>
  <c r="AH25" i="27"/>
  <c r="AG25" i="27"/>
  <c r="AF25" i="27"/>
  <c r="AA25" i="27"/>
  <c r="AS24" i="27"/>
  <c r="AR24" i="27"/>
  <c r="AQ24" i="27"/>
  <c r="AP24" i="27"/>
  <c r="AO24" i="27"/>
  <c r="AN24" i="27"/>
  <c r="AM24" i="27"/>
  <c r="AL24" i="27"/>
  <c r="AK24" i="27"/>
  <c r="AJ24" i="27"/>
  <c r="AI24" i="27"/>
  <c r="AH24" i="27"/>
  <c r="AG24" i="27"/>
  <c r="AF24" i="27"/>
  <c r="AA24" i="27"/>
  <c r="AS23" i="27"/>
  <c r="AR23" i="27"/>
  <c r="AQ23" i="27"/>
  <c r="AP23" i="27"/>
  <c r="AO23" i="27"/>
  <c r="AN23" i="27"/>
  <c r="AM23" i="27"/>
  <c r="AL23" i="27"/>
  <c r="AK23" i="27"/>
  <c r="AJ23" i="27"/>
  <c r="AI23" i="27"/>
  <c r="AH23" i="27"/>
  <c r="AG23" i="27"/>
  <c r="AF23" i="27"/>
  <c r="AA23" i="27"/>
  <c r="AS22" i="27"/>
  <c r="AR22" i="27"/>
  <c r="AQ22" i="27"/>
  <c r="AP22" i="27"/>
  <c r="AO22" i="27"/>
  <c r="AN22" i="27"/>
  <c r="AM22" i="27"/>
  <c r="AL22" i="27"/>
  <c r="AK22" i="27"/>
  <c r="AJ22" i="27"/>
  <c r="AI22" i="27"/>
  <c r="AH22" i="27"/>
  <c r="AG22" i="27"/>
  <c r="AF22" i="27"/>
  <c r="AA22" i="27"/>
  <c r="AS21" i="27"/>
  <c r="AR21" i="27"/>
  <c r="AQ21" i="27"/>
  <c r="AP21" i="27"/>
  <c r="AO21" i="27"/>
  <c r="AN21" i="27"/>
  <c r="AM21" i="27"/>
  <c r="AL21" i="27"/>
  <c r="AK21" i="27"/>
  <c r="AJ21" i="27"/>
  <c r="AI21" i="27"/>
  <c r="AH21" i="27"/>
  <c r="AG21" i="27"/>
  <c r="AF21" i="27"/>
  <c r="AA21" i="27"/>
  <c r="AS20" i="27"/>
  <c r="AR20" i="27"/>
  <c r="AQ20" i="27"/>
  <c r="AP20" i="27"/>
  <c r="AO20" i="27"/>
  <c r="AN20" i="27"/>
  <c r="AM20" i="27"/>
  <c r="AL20" i="27"/>
  <c r="AK20" i="27"/>
  <c r="AJ20" i="27"/>
  <c r="AI20" i="27"/>
  <c r="AH20" i="27"/>
  <c r="AG20" i="27"/>
  <c r="AF20" i="27"/>
  <c r="AA20" i="27"/>
  <c r="AS19" i="27"/>
  <c r="AR19" i="27"/>
  <c r="AQ19" i="27"/>
  <c r="AP19" i="27"/>
  <c r="AO19" i="27"/>
  <c r="AN19" i="27"/>
  <c r="AM19" i="27"/>
  <c r="AL19" i="27"/>
  <c r="AK19" i="27"/>
  <c r="AJ19" i="27"/>
  <c r="AI19" i="27"/>
  <c r="AH19" i="27"/>
  <c r="AG19" i="27"/>
  <c r="AF19" i="27"/>
  <c r="AA19" i="27"/>
  <c r="AS18" i="27"/>
  <c r="AR18" i="27"/>
  <c r="AQ18" i="27"/>
  <c r="AP18" i="27"/>
  <c r="AO18" i="27"/>
  <c r="AN18" i="27"/>
  <c r="AM18" i="27"/>
  <c r="AL18" i="27"/>
  <c r="AK18" i="27"/>
  <c r="AJ18" i="27"/>
  <c r="AI18" i="27"/>
  <c r="AH18" i="27"/>
  <c r="AG18" i="27"/>
  <c r="AF18" i="27"/>
  <c r="AA18" i="27"/>
  <c r="D18" i="27"/>
  <c r="AS17" i="27"/>
  <c r="AR17" i="27"/>
  <c r="AQ17" i="27"/>
  <c r="AP17" i="27"/>
  <c r="AO17" i="27"/>
  <c r="AN17" i="27"/>
  <c r="AM17" i="27"/>
  <c r="AL17" i="27"/>
  <c r="AK17" i="27"/>
  <c r="AJ17" i="27"/>
  <c r="AI17" i="27"/>
  <c r="AH17" i="27"/>
  <c r="AG17" i="27"/>
  <c r="AF17" i="27"/>
  <c r="AA17" i="27"/>
  <c r="AS16" i="27"/>
  <c r="AR16" i="27"/>
  <c r="AQ16" i="27"/>
  <c r="AP16" i="27"/>
  <c r="AO16" i="27"/>
  <c r="AN16" i="27"/>
  <c r="AM16" i="27"/>
  <c r="AL16" i="27"/>
  <c r="AK16" i="27"/>
  <c r="AJ16" i="27"/>
  <c r="AI16" i="27"/>
  <c r="AH16" i="27"/>
  <c r="AG16" i="27"/>
  <c r="AF16" i="27"/>
  <c r="AA16" i="27"/>
  <c r="AS15" i="27"/>
  <c r="AR15" i="27"/>
  <c r="AQ15" i="27"/>
  <c r="AP15" i="27"/>
  <c r="AO15" i="27"/>
  <c r="AN15" i="27"/>
  <c r="AM15" i="27"/>
  <c r="AL15" i="27"/>
  <c r="AK15" i="27"/>
  <c r="AJ15" i="27"/>
  <c r="AI15" i="27"/>
  <c r="AH15" i="27"/>
  <c r="AG15" i="27"/>
  <c r="AF15" i="27"/>
  <c r="AA15" i="27"/>
  <c r="AS14" i="27"/>
  <c r="AR14" i="27"/>
  <c r="AQ14" i="27"/>
  <c r="AP14" i="27"/>
  <c r="AO14" i="27"/>
  <c r="AN14" i="27"/>
  <c r="AM14" i="27"/>
  <c r="AL14" i="27"/>
  <c r="AK14" i="27"/>
  <c r="AJ14" i="27"/>
  <c r="AI14" i="27"/>
  <c r="AH14" i="27"/>
  <c r="AG14" i="27"/>
  <c r="AF14" i="27"/>
  <c r="AA14" i="27"/>
  <c r="J7" i="27"/>
  <c r="J6" i="27"/>
  <c r="J5" i="27"/>
  <c r="W2" i="27"/>
  <c r="C2" i="27"/>
  <c r="M45" i="26"/>
  <c r="AF45" i="26" s="1"/>
  <c r="AS44" i="26"/>
  <c r="AR44" i="26"/>
  <c r="AQ44" i="26"/>
  <c r="AP44" i="26"/>
  <c r="AO44" i="26"/>
  <c r="AN44" i="26"/>
  <c r="AM44" i="26"/>
  <c r="AL44" i="26"/>
  <c r="AK44" i="26"/>
  <c r="AJ44" i="26"/>
  <c r="AI44" i="26"/>
  <c r="AH44" i="26"/>
  <c r="AG44" i="26"/>
  <c r="AF44" i="26"/>
  <c r="AA44" i="26"/>
  <c r="AS43" i="26"/>
  <c r="AR43" i="26"/>
  <c r="AQ43" i="26"/>
  <c r="AP43" i="26"/>
  <c r="AO43" i="26"/>
  <c r="AN43" i="26"/>
  <c r="AM43" i="26"/>
  <c r="AL43" i="26"/>
  <c r="AK43" i="26"/>
  <c r="AJ43" i="26"/>
  <c r="AI43" i="26"/>
  <c r="AH43" i="26"/>
  <c r="AG43" i="26"/>
  <c r="AF43" i="26"/>
  <c r="AA43" i="26"/>
  <c r="AS42" i="26"/>
  <c r="AR42" i="26"/>
  <c r="AQ42" i="26"/>
  <c r="AP42" i="26"/>
  <c r="AO42" i="26"/>
  <c r="AN42" i="26"/>
  <c r="AM42" i="26"/>
  <c r="AL42" i="26"/>
  <c r="AK42" i="26"/>
  <c r="AJ42" i="26"/>
  <c r="AI42" i="26"/>
  <c r="AH42" i="26"/>
  <c r="AG42" i="26"/>
  <c r="AF42" i="26"/>
  <c r="AA42" i="26"/>
  <c r="AS41" i="26"/>
  <c r="AR41" i="26"/>
  <c r="AQ41" i="26"/>
  <c r="AP41" i="26"/>
  <c r="AO41" i="26"/>
  <c r="AN41" i="26"/>
  <c r="AM41" i="26"/>
  <c r="AL41" i="26"/>
  <c r="AK41" i="26"/>
  <c r="AJ41" i="26"/>
  <c r="AI41" i="26"/>
  <c r="AH41" i="26"/>
  <c r="AG41" i="26"/>
  <c r="AF41" i="26"/>
  <c r="AA41" i="26"/>
  <c r="AS40" i="26"/>
  <c r="AR40" i="26"/>
  <c r="AQ40" i="26"/>
  <c r="AP40" i="26"/>
  <c r="AO40" i="26"/>
  <c r="AN40" i="26"/>
  <c r="AM40" i="26"/>
  <c r="AL40" i="26"/>
  <c r="AK40" i="26"/>
  <c r="AJ40" i="26"/>
  <c r="AI40" i="26"/>
  <c r="AH40" i="26"/>
  <c r="AG40" i="26"/>
  <c r="AF40" i="26"/>
  <c r="AA40" i="26"/>
  <c r="AS39" i="26"/>
  <c r="AR39" i="26"/>
  <c r="AQ39" i="26"/>
  <c r="AP39" i="26"/>
  <c r="AO39" i="26"/>
  <c r="AN39" i="26"/>
  <c r="AM39" i="26"/>
  <c r="AL39" i="26"/>
  <c r="AK39" i="26"/>
  <c r="AJ39" i="26"/>
  <c r="AI39" i="26"/>
  <c r="AH39" i="26"/>
  <c r="AG39" i="26"/>
  <c r="AF39" i="26"/>
  <c r="AA39" i="26"/>
  <c r="AS38" i="26"/>
  <c r="AR38" i="26"/>
  <c r="AQ38" i="26"/>
  <c r="AP38" i="26"/>
  <c r="AO38" i="26"/>
  <c r="AN38" i="26"/>
  <c r="AM38" i="26"/>
  <c r="AL38" i="26"/>
  <c r="AK38" i="26"/>
  <c r="AJ38" i="26"/>
  <c r="AI38" i="26"/>
  <c r="AH38" i="26"/>
  <c r="AG38" i="26"/>
  <c r="AF38" i="26"/>
  <c r="AA38" i="26"/>
  <c r="AS37" i="26"/>
  <c r="AR37" i="26"/>
  <c r="AQ37" i="26"/>
  <c r="AP37" i="26"/>
  <c r="AO37" i="26"/>
  <c r="AN37" i="26"/>
  <c r="AM37" i="26"/>
  <c r="AL37" i="26"/>
  <c r="AK37" i="26"/>
  <c r="AJ37" i="26"/>
  <c r="AI37" i="26"/>
  <c r="AH37" i="26"/>
  <c r="AG37" i="26"/>
  <c r="AF37" i="26"/>
  <c r="AA37" i="26"/>
  <c r="AS36" i="26"/>
  <c r="AR36" i="26"/>
  <c r="AQ36" i="26"/>
  <c r="AP36" i="26"/>
  <c r="AO36" i="26"/>
  <c r="AN36" i="26"/>
  <c r="AM36" i="26"/>
  <c r="AL36" i="26"/>
  <c r="AK36" i="26"/>
  <c r="AJ36" i="26"/>
  <c r="AI36" i="26"/>
  <c r="AH36" i="26"/>
  <c r="AG36" i="26"/>
  <c r="AF36" i="26"/>
  <c r="AA36" i="26"/>
  <c r="AS35" i="26"/>
  <c r="AR35" i="26"/>
  <c r="AQ35" i="26"/>
  <c r="AP35" i="26"/>
  <c r="AO35" i="26"/>
  <c r="AN35" i="26"/>
  <c r="AM35" i="26"/>
  <c r="AL35" i="26"/>
  <c r="AK35" i="26"/>
  <c r="AJ35" i="26"/>
  <c r="AI35" i="26"/>
  <c r="AH35" i="26"/>
  <c r="AG35" i="26"/>
  <c r="AF35" i="26"/>
  <c r="AA35" i="26"/>
  <c r="L35" i="26"/>
  <c r="D35" i="26"/>
  <c r="C35" i="26" s="1"/>
  <c r="AS34" i="26"/>
  <c r="AR34" i="26"/>
  <c r="AQ34" i="26"/>
  <c r="AP34" i="26"/>
  <c r="AO34" i="26"/>
  <c r="AN34" i="26"/>
  <c r="AM34" i="26"/>
  <c r="AL34" i="26"/>
  <c r="AK34" i="26"/>
  <c r="AJ34" i="26"/>
  <c r="AI34" i="26"/>
  <c r="AH34" i="26"/>
  <c r="AG34" i="26"/>
  <c r="AF34" i="26"/>
  <c r="AA34" i="26"/>
  <c r="AS33" i="26"/>
  <c r="AR33" i="26"/>
  <c r="AQ33" i="26"/>
  <c r="AP33" i="26"/>
  <c r="AO33" i="26"/>
  <c r="AN33" i="26"/>
  <c r="AM33" i="26"/>
  <c r="AL33" i="26"/>
  <c r="AK33" i="26"/>
  <c r="AJ33" i="26"/>
  <c r="AI33" i="26"/>
  <c r="AH33" i="26"/>
  <c r="AG33" i="26"/>
  <c r="AF33" i="26"/>
  <c r="AA33" i="26"/>
  <c r="AS32" i="26"/>
  <c r="AR32" i="26"/>
  <c r="AQ32" i="26"/>
  <c r="AP32" i="26"/>
  <c r="AO32" i="26"/>
  <c r="AN32" i="26"/>
  <c r="AM32" i="26"/>
  <c r="AL32" i="26"/>
  <c r="AK32" i="26"/>
  <c r="AJ32" i="26"/>
  <c r="AI32" i="26"/>
  <c r="AH32" i="26"/>
  <c r="AG32" i="26"/>
  <c r="AF32" i="26"/>
  <c r="AA32" i="26"/>
  <c r="AS31" i="26"/>
  <c r="AR31" i="26"/>
  <c r="AQ31" i="26"/>
  <c r="AP31" i="26"/>
  <c r="AO31" i="26"/>
  <c r="AN31" i="26"/>
  <c r="AM31" i="26"/>
  <c r="AL31" i="26"/>
  <c r="AK31" i="26"/>
  <c r="AJ31" i="26"/>
  <c r="AI31" i="26"/>
  <c r="AH31" i="26"/>
  <c r="AG31" i="26"/>
  <c r="AF31" i="26"/>
  <c r="AA31" i="26"/>
  <c r="L31" i="26"/>
  <c r="D31" i="26"/>
  <c r="C31" i="26" s="1"/>
  <c r="AS30" i="26"/>
  <c r="AR30" i="26"/>
  <c r="AQ30" i="26"/>
  <c r="AP30" i="26"/>
  <c r="AO30" i="26"/>
  <c r="AN30" i="26"/>
  <c r="AM30" i="26"/>
  <c r="AL30" i="26"/>
  <c r="AK30" i="26"/>
  <c r="AJ30" i="26"/>
  <c r="AI30" i="26"/>
  <c r="AH30" i="26"/>
  <c r="AG30" i="26"/>
  <c r="AF30" i="26"/>
  <c r="AA30" i="26"/>
  <c r="AS29" i="26"/>
  <c r="AR29" i="26"/>
  <c r="AQ29" i="26"/>
  <c r="AP29" i="26"/>
  <c r="AO29" i="26"/>
  <c r="AN29" i="26"/>
  <c r="AM29" i="26"/>
  <c r="AL29" i="26"/>
  <c r="AK29" i="26"/>
  <c r="AJ29" i="26"/>
  <c r="AI29" i="26"/>
  <c r="AH29" i="26"/>
  <c r="AG29" i="26"/>
  <c r="AF29" i="26"/>
  <c r="AA29" i="26"/>
  <c r="AS28" i="26"/>
  <c r="AR28" i="26"/>
  <c r="AQ28" i="26"/>
  <c r="AP28" i="26"/>
  <c r="AO28" i="26"/>
  <c r="AN28" i="26"/>
  <c r="AM28" i="26"/>
  <c r="AL28" i="26"/>
  <c r="AK28" i="26"/>
  <c r="AJ28" i="26"/>
  <c r="AI28" i="26"/>
  <c r="AH28" i="26"/>
  <c r="AG28" i="26"/>
  <c r="AF28" i="26"/>
  <c r="AA28" i="26"/>
  <c r="AS27" i="26"/>
  <c r="AR27" i="26"/>
  <c r="AQ27" i="26"/>
  <c r="AP27" i="26"/>
  <c r="AO27" i="26"/>
  <c r="AN27" i="26"/>
  <c r="AM27" i="26"/>
  <c r="AL27" i="26"/>
  <c r="AK27" i="26"/>
  <c r="AJ27" i="26"/>
  <c r="AI27" i="26"/>
  <c r="AH27" i="26"/>
  <c r="AG27" i="26"/>
  <c r="AF27" i="26"/>
  <c r="AA27" i="26"/>
  <c r="D27" i="26"/>
  <c r="AS26" i="26"/>
  <c r="AR26" i="26"/>
  <c r="AQ26" i="26"/>
  <c r="AP26" i="26"/>
  <c r="AO26" i="26"/>
  <c r="AN26" i="26"/>
  <c r="AM26" i="26"/>
  <c r="AL26" i="26"/>
  <c r="AK26" i="26"/>
  <c r="AJ26" i="26"/>
  <c r="AI26" i="26"/>
  <c r="AH26" i="26"/>
  <c r="AG26" i="26"/>
  <c r="AF26" i="26"/>
  <c r="AA26" i="26"/>
  <c r="AS25" i="26"/>
  <c r="AR25" i="26"/>
  <c r="AQ25" i="26"/>
  <c r="AP25" i="26"/>
  <c r="AO25" i="26"/>
  <c r="AN25" i="26"/>
  <c r="AM25" i="26"/>
  <c r="AL25" i="26"/>
  <c r="AK25" i="26"/>
  <c r="AJ25" i="26"/>
  <c r="AI25" i="26"/>
  <c r="AH25" i="26"/>
  <c r="AG25" i="26"/>
  <c r="AF25" i="26"/>
  <c r="AA25" i="26"/>
  <c r="AS24" i="26"/>
  <c r="AR24" i="26"/>
  <c r="AQ24" i="26"/>
  <c r="AP24" i="26"/>
  <c r="AO24" i="26"/>
  <c r="AN24" i="26"/>
  <c r="AM24" i="26"/>
  <c r="AL24" i="26"/>
  <c r="AK24" i="26"/>
  <c r="AJ24" i="26"/>
  <c r="AI24" i="26"/>
  <c r="AH24" i="26"/>
  <c r="AG24" i="26"/>
  <c r="AF24" i="26"/>
  <c r="AA24" i="26"/>
  <c r="AS23" i="26"/>
  <c r="AR23" i="26"/>
  <c r="AQ23" i="26"/>
  <c r="AP23" i="26"/>
  <c r="AO23" i="26"/>
  <c r="AN23" i="26"/>
  <c r="AM23" i="26"/>
  <c r="AL23" i="26"/>
  <c r="AK23" i="26"/>
  <c r="AJ23" i="26"/>
  <c r="AI23" i="26"/>
  <c r="AH23" i="26"/>
  <c r="AG23" i="26"/>
  <c r="AF23" i="26"/>
  <c r="AA23" i="26"/>
  <c r="AS22" i="26"/>
  <c r="AR22" i="26"/>
  <c r="AQ22" i="26"/>
  <c r="AP22" i="26"/>
  <c r="AO22" i="26"/>
  <c r="AN22" i="26"/>
  <c r="AM22" i="26"/>
  <c r="AL22" i="26"/>
  <c r="AK22" i="26"/>
  <c r="AJ22" i="26"/>
  <c r="AI22" i="26"/>
  <c r="AH22" i="26"/>
  <c r="AG22" i="26"/>
  <c r="AF22" i="26"/>
  <c r="AA22" i="26"/>
  <c r="D22" i="26"/>
  <c r="AS21" i="26"/>
  <c r="AR21" i="26"/>
  <c r="AQ21" i="26"/>
  <c r="AP21" i="26"/>
  <c r="AO21" i="26"/>
  <c r="AN21" i="26"/>
  <c r="AM21" i="26"/>
  <c r="AL21" i="26"/>
  <c r="AK21" i="26"/>
  <c r="AJ21" i="26"/>
  <c r="AI21" i="26"/>
  <c r="AH21" i="26"/>
  <c r="AG21" i="26"/>
  <c r="AF21" i="26"/>
  <c r="AA21" i="26"/>
  <c r="AS20" i="26"/>
  <c r="AR20" i="26"/>
  <c r="AQ20" i="26"/>
  <c r="AP20" i="26"/>
  <c r="AO20" i="26"/>
  <c r="AN20" i="26"/>
  <c r="AM20" i="26"/>
  <c r="AL20" i="26"/>
  <c r="AK20" i="26"/>
  <c r="AJ20" i="26"/>
  <c r="AI20" i="26"/>
  <c r="AH20" i="26"/>
  <c r="AG20" i="26"/>
  <c r="AF20" i="26"/>
  <c r="AA20" i="26"/>
  <c r="AS19" i="26"/>
  <c r="AR19" i="26"/>
  <c r="AQ19" i="26"/>
  <c r="AP19" i="26"/>
  <c r="AO19" i="26"/>
  <c r="AN19" i="26"/>
  <c r="AM19" i="26"/>
  <c r="AL19" i="26"/>
  <c r="AK19" i="26"/>
  <c r="AJ19" i="26"/>
  <c r="AI19" i="26"/>
  <c r="AH19" i="26"/>
  <c r="AG19" i="26"/>
  <c r="AF19" i="26"/>
  <c r="AA19" i="26"/>
  <c r="AS18" i="26"/>
  <c r="AR18" i="26"/>
  <c r="AQ18" i="26"/>
  <c r="AP18" i="26"/>
  <c r="AO18" i="26"/>
  <c r="AN18" i="26"/>
  <c r="AM18" i="26"/>
  <c r="AL18" i="26"/>
  <c r="AK18" i="26"/>
  <c r="AJ18" i="26"/>
  <c r="AI18" i="26"/>
  <c r="AH18" i="26"/>
  <c r="AG18" i="26"/>
  <c r="AF18" i="26"/>
  <c r="AA18" i="26"/>
  <c r="L18" i="26"/>
  <c r="D18" i="26"/>
  <c r="C18" i="26" s="1"/>
  <c r="AS17" i="26"/>
  <c r="AR17" i="26"/>
  <c r="AQ17" i="26"/>
  <c r="AP17" i="26"/>
  <c r="AO17" i="26"/>
  <c r="AN17" i="26"/>
  <c r="AM17" i="26"/>
  <c r="AL17" i="26"/>
  <c r="AK17" i="26"/>
  <c r="AJ17" i="26"/>
  <c r="AI17" i="26"/>
  <c r="AH17" i="26"/>
  <c r="AG17" i="26"/>
  <c r="AF17" i="26"/>
  <c r="AA17" i="26"/>
  <c r="AS16" i="26"/>
  <c r="AR16" i="26"/>
  <c r="AQ16" i="26"/>
  <c r="AP16" i="26"/>
  <c r="AO16" i="26"/>
  <c r="AN16" i="26"/>
  <c r="AM16" i="26"/>
  <c r="AL16" i="26"/>
  <c r="AK16" i="26"/>
  <c r="AJ16" i="26"/>
  <c r="AI16" i="26"/>
  <c r="AH16" i="26"/>
  <c r="AG16" i="26"/>
  <c r="AF16" i="26"/>
  <c r="AA16" i="26"/>
  <c r="AS15" i="26"/>
  <c r="AR15" i="26"/>
  <c r="AQ15" i="26"/>
  <c r="AP15" i="26"/>
  <c r="AO15" i="26"/>
  <c r="AN15" i="26"/>
  <c r="AM15" i="26"/>
  <c r="AL15" i="26"/>
  <c r="AK15" i="26"/>
  <c r="AJ15" i="26"/>
  <c r="AI15" i="26"/>
  <c r="AH15" i="26"/>
  <c r="AG15" i="26"/>
  <c r="AF15" i="26"/>
  <c r="AA15" i="26"/>
  <c r="AS14" i="26"/>
  <c r="AR14" i="26"/>
  <c r="AQ14" i="26"/>
  <c r="AP14" i="26"/>
  <c r="AO14" i="26"/>
  <c r="AN14" i="26"/>
  <c r="AM14" i="26"/>
  <c r="AL14" i="26"/>
  <c r="AK14" i="26"/>
  <c r="AJ14" i="26"/>
  <c r="AI14" i="26"/>
  <c r="AH14" i="26"/>
  <c r="AG14" i="26"/>
  <c r="AF14" i="26"/>
  <c r="AA14" i="26"/>
  <c r="D14" i="26"/>
  <c r="L14" i="26" s="1"/>
  <c r="D9" i="26"/>
  <c r="J7" i="26"/>
  <c r="Q45" i="26" s="1"/>
  <c r="AJ45" i="26" s="1"/>
  <c r="J6" i="26"/>
  <c r="D6" i="26"/>
  <c r="J5" i="26"/>
  <c r="W2" i="26"/>
  <c r="D26" i="26" s="1"/>
  <c r="L26" i="26" s="1"/>
  <c r="C2" i="26"/>
  <c r="X45" i="25"/>
  <c r="AQ45" i="25" s="1"/>
  <c r="S45" i="25"/>
  <c r="AL45" i="25" s="1"/>
  <c r="N45" i="25"/>
  <c r="AG45" i="25" s="1"/>
  <c r="AS44" i="25"/>
  <c r="AR44" i="25"/>
  <c r="AQ44" i="25"/>
  <c r="AP44" i="25"/>
  <c r="AO44" i="25"/>
  <c r="AN44" i="25"/>
  <c r="AM44" i="25"/>
  <c r="AL44" i="25"/>
  <c r="AK44" i="25"/>
  <c r="AJ44" i="25"/>
  <c r="AI44" i="25"/>
  <c r="AH44" i="25"/>
  <c r="AG44" i="25"/>
  <c r="AF44" i="25"/>
  <c r="AA44" i="25"/>
  <c r="D44" i="25"/>
  <c r="AS43" i="25"/>
  <c r="AR43" i="25"/>
  <c r="AQ43" i="25"/>
  <c r="AP43" i="25"/>
  <c r="AO43" i="25"/>
  <c r="AN43" i="25"/>
  <c r="AM43" i="25"/>
  <c r="AL43" i="25"/>
  <c r="AK43" i="25"/>
  <c r="AJ43" i="25"/>
  <c r="AI43" i="25"/>
  <c r="AH43" i="25"/>
  <c r="AG43" i="25"/>
  <c r="AF43" i="25"/>
  <c r="AA43" i="25"/>
  <c r="AS42" i="25"/>
  <c r="AR42" i="25"/>
  <c r="AQ42" i="25"/>
  <c r="AP42" i="25"/>
  <c r="AO42" i="25"/>
  <c r="AN42" i="25"/>
  <c r="AM42" i="25"/>
  <c r="AL42" i="25"/>
  <c r="AK42" i="25"/>
  <c r="AJ42" i="25"/>
  <c r="AI42" i="25"/>
  <c r="AH42" i="25"/>
  <c r="AG42" i="25"/>
  <c r="AF42" i="25"/>
  <c r="AA42" i="25"/>
  <c r="AS41" i="25"/>
  <c r="AR41" i="25"/>
  <c r="AQ41" i="25"/>
  <c r="AP41" i="25"/>
  <c r="AO41" i="25"/>
  <c r="AN41" i="25"/>
  <c r="AM41" i="25"/>
  <c r="AL41" i="25"/>
  <c r="AK41" i="25"/>
  <c r="AJ41" i="25"/>
  <c r="AI41" i="25"/>
  <c r="AH41" i="25"/>
  <c r="AG41" i="25"/>
  <c r="AF41" i="25"/>
  <c r="AA41" i="25"/>
  <c r="AS40" i="25"/>
  <c r="AR40" i="25"/>
  <c r="AQ40" i="25"/>
  <c r="AP40" i="25"/>
  <c r="AO40" i="25"/>
  <c r="AN40" i="25"/>
  <c r="AM40" i="25"/>
  <c r="AL40" i="25"/>
  <c r="AK40" i="25"/>
  <c r="AJ40" i="25"/>
  <c r="AI40" i="25"/>
  <c r="AH40" i="25"/>
  <c r="AG40" i="25"/>
  <c r="AF40" i="25"/>
  <c r="AA40" i="25"/>
  <c r="AS39" i="25"/>
  <c r="AR39" i="25"/>
  <c r="AQ39" i="25"/>
  <c r="AP39" i="25"/>
  <c r="AO39" i="25"/>
  <c r="AN39" i="25"/>
  <c r="AM39" i="25"/>
  <c r="AL39" i="25"/>
  <c r="AK39" i="25"/>
  <c r="AJ39" i="25"/>
  <c r="AI39" i="25"/>
  <c r="AH39" i="25"/>
  <c r="AG39" i="25"/>
  <c r="AF39" i="25"/>
  <c r="AA39" i="25"/>
  <c r="AS38" i="25"/>
  <c r="AR38" i="25"/>
  <c r="AQ38" i="25"/>
  <c r="AP38" i="25"/>
  <c r="AO38" i="25"/>
  <c r="AN38" i="25"/>
  <c r="AM38" i="25"/>
  <c r="AL38" i="25"/>
  <c r="AK38" i="25"/>
  <c r="AJ38" i="25"/>
  <c r="AI38" i="25"/>
  <c r="AH38" i="25"/>
  <c r="AG38" i="25"/>
  <c r="AF38" i="25"/>
  <c r="AA38" i="25"/>
  <c r="AS37" i="25"/>
  <c r="AR37" i="25"/>
  <c r="AQ37" i="25"/>
  <c r="AP37" i="25"/>
  <c r="AO37" i="25"/>
  <c r="AN37" i="25"/>
  <c r="AM37" i="25"/>
  <c r="AL37" i="25"/>
  <c r="AK37" i="25"/>
  <c r="AJ37" i="25"/>
  <c r="AI37" i="25"/>
  <c r="AH37" i="25"/>
  <c r="AG37" i="25"/>
  <c r="AF37" i="25"/>
  <c r="AA37" i="25"/>
  <c r="AS36" i="25"/>
  <c r="AR36" i="25"/>
  <c r="AQ36" i="25"/>
  <c r="AP36" i="25"/>
  <c r="AO36" i="25"/>
  <c r="AN36" i="25"/>
  <c r="AM36" i="25"/>
  <c r="AL36" i="25"/>
  <c r="AK36" i="25"/>
  <c r="AJ36" i="25"/>
  <c r="AI36" i="25"/>
  <c r="AH36" i="25"/>
  <c r="AG36" i="25"/>
  <c r="AF36" i="25"/>
  <c r="AA36" i="25"/>
  <c r="AS35" i="25"/>
  <c r="AR35" i="25"/>
  <c r="AQ35" i="25"/>
  <c r="AP35" i="25"/>
  <c r="AO35" i="25"/>
  <c r="AN35" i="25"/>
  <c r="AM35" i="25"/>
  <c r="AL35" i="25"/>
  <c r="AK35" i="25"/>
  <c r="AJ35" i="25"/>
  <c r="AI35" i="25"/>
  <c r="AH35" i="25"/>
  <c r="AG35" i="25"/>
  <c r="AF35" i="25"/>
  <c r="AA35" i="25"/>
  <c r="L35" i="25"/>
  <c r="D35" i="25"/>
  <c r="C35" i="25" s="1"/>
  <c r="AS34" i="25"/>
  <c r="AR34" i="25"/>
  <c r="AQ34" i="25"/>
  <c r="AP34" i="25"/>
  <c r="AO34" i="25"/>
  <c r="AN34" i="25"/>
  <c r="AM34" i="25"/>
  <c r="AL34" i="25"/>
  <c r="AK34" i="25"/>
  <c r="AJ34" i="25"/>
  <c r="AI34" i="25"/>
  <c r="AH34" i="25"/>
  <c r="AG34" i="25"/>
  <c r="AF34" i="25"/>
  <c r="AA34" i="25"/>
  <c r="AS33" i="25"/>
  <c r="AR33" i="25"/>
  <c r="AQ33" i="25"/>
  <c r="AP33" i="25"/>
  <c r="AO33" i="25"/>
  <c r="AN33" i="25"/>
  <c r="AM33" i="25"/>
  <c r="AL33" i="25"/>
  <c r="AK33" i="25"/>
  <c r="AJ33" i="25"/>
  <c r="AI33" i="25"/>
  <c r="AH33" i="25"/>
  <c r="AG33" i="25"/>
  <c r="AF33" i="25"/>
  <c r="AA33" i="25"/>
  <c r="AS32" i="25"/>
  <c r="AR32" i="25"/>
  <c r="AQ32" i="25"/>
  <c r="AP32" i="25"/>
  <c r="AO32" i="25"/>
  <c r="AN32" i="25"/>
  <c r="AM32" i="25"/>
  <c r="AL32" i="25"/>
  <c r="AK32" i="25"/>
  <c r="AJ32" i="25"/>
  <c r="AI32" i="25"/>
  <c r="AH32" i="25"/>
  <c r="AG32" i="25"/>
  <c r="AF32" i="25"/>
  <c r="AA32" i="25"/>
  <c r="AS31" i="25"/>
  <c r="AR31" i="25"/>
  <c r="AQ31" i="25"/>
  <c r="AP31" i="25"/>
  <c r="AO31" i="25"/>
  <c r="AN31" i="25"/>
  <c r="AM31" i="25"/>
  <c r="AL31" i="25"/>
  <c r="AK31" i="25"/>
  <c r="AJ31" i="25"/>
  <c r="AI31" i="25"/>
  <c r="AH31" i="25"/>
  <c r="AG31" i="25"/>
  <c r="AF31" i="25"/>
  <c r="AA31" i="25"/>
  <c r="D31" i="25"/>
  <c r="C31" i="25" s="1"/>
  <c r="AS30" i="25"/>
  <c r="AR30" i="25"/>
  <c r="AQ30" i="25"/>
  <c r="AP30" i="25"/>
  <c r="AO30" i="25"/>
  <c r="AN30" i="25"/>
  <c r="AM30" i="25"/>
  <c r="AL30" i="25"/>
  <c r="AK30" i="25"/>
  <c r="AJ30" i="25"/>
  <c r="AI30" i="25"/>
  <c r="AH30" i="25"/>
  <c r="AG30" i="25"/>
  <c r="AF30" i="25"/>
  <c r="AA30" i="25"/>
  <c r="AS29" i="25"/>
  <c r="AR29" i="25"/>
  <c r="AQ29" i="25"/>
  <c r="AP29" i="25"/>
  <c r="AO29" i="25"/>
  <c r="AN29" i="25"/>
  <c r="AM29" i="25"/>
  <c r="AL29" i="25"/>
  <c r="AK29" i="25"/>
  <c r="AJ29" i="25"/>
  <c r="AI29" i="25"/>
  <c r="AH29" i="25"/>
  <c r="AG29" i="25"/>
  <c r="AF29" i="25"/>
  <c r="AA29" i="25"/>
  <c r="AS28" i="25"/>
  <c r="AR28" i="25"/>
  <c r="AQ28" i="25"/>
  <c r="AP28" i="25"/>
  <c r="AO28" i="25"/>
  <c r="AN28" i="25"/>
  <c r="AM28" i="25"/>
  <c r="AL28" i="25"/>
  <c r="AK28" i="25"/>
  <c r="AJ28" i="25"/>
  <c r="AI28" i="25"/>
  <c r="AH28" i="25"/>
  <c r="AG28" i="25"/>
  <c r="AF28" i="25"/>
  <c r="AA28" i="25"/>
  <c r="AS27" i="25"/>
  <c r="AR27" i="25"/>
  <c r="AQ27" i="25"/>
  <c r="AP27" i="25"/>
  <c r="AO27" i="25"/>
  <c r="AN27" i="25"/>
  <c r="AM27" i="25"/>
  <c r="AL27" i="25"/>
  <c r="AK27" i="25"/>
  <c r="AJ27" i="25"/>
  <c r="AI27" i="25"/>
  <c r="AH27" i="25"/>
  <c r="AG27" i="25"/>
  <c r="AF27" i="25"/>
  <c r="AA27" i="25"/>
  <c r="L27" i="25"/>
  <c r="D27" i="25"/>
  <c r="C27" i="25" s="1"/>
  <c r="AS26" i="25"/>
  <c r="AR26" i="25"/>
  <c r="AQ26" i="25"/>
  <c r="AP26" i="25"/>
  <c r="AO26" i="25"/>
  <c r="AN26" i="25"/>
  <c r="AM26" i="25"/>
  <c r="AL26" i="25"/>
  <c r="AK26" i="25"/>
  <c r="AJ26" i="25"/>
  <c r="AI26" i="25"/>
  <c r="AH26" i="25"/>
  <c r="AG26" i="25"/>
  <c r="AF26" i="25"/>
  <c r="AA26" i="25"/>
  <c r="AS25" i="25"/>
  <c r="AR25" i="25"/>
  <c r="AQ25" i="25"/>
  <c r="AP25" i="25"/>
  <c r="AO25" i="25"/>
  <c r="AN25" i="25"/>
  <c r="AM25" i="25"/>
  <c r="AL25" i="25"/>
  <c r="AK25" i="25"/>
  <c r="AJ25" i="25"/>
  <c r="AI25" i="25"/>
  <c r="AH25" i="25"/>
  <c r="AG25" i="25"/>
  <c r="AF25" i="25"/>
  <c r="AA25" i="25"/>
  <c r="AS24" i="25"/>
  <c r="AR24" i="25"/>
  <c r="AQ24" i="25"/>
  <c r="AP24" i="25"/>
  <c r="AO24" i="25"/>
  <c r="AN24" i="25"/>
  <c r="AM24" i="25"/>
  <c r="AL24" i="25"/>
  <c r="AK24" i="25"/>
  <c r="AJ24" i="25"/>
  <c r="AI24" i="25"/>
  <c r="AH24" i="25"/>
  <c r="AG24" i="25"/>
  <c r="AF24" i="25"/>
  <c r="AA24" i="25"/>
  <c r="AS23" i="25"/>
  <c r="AR23" i="25"/>
  <c r="AQ23" i="25"/>
  <c r="AP23" i="25"/>
  <c r="AO23" i="25"/>
  <c r="AN23" i="25"/>
  <c r="AM23" i="25"/>
  <c r="AL23" i="25"/>
  <c r="AK23" i="25"/>
  <c r="AJ23" i="25"/>
  <c r="AI23" i="25"/>
  <c r="AH23" i="25"/>
  <c r="AG23" i="25"/>
  <c r="AF23" i="25"/>
  <c r="AA23" i="25"/>
  <c r="D23" i="25"/>
  <c r="C23" i="25" s="1"/>
  <c r="AS22" i="25"/>
  <c r="AR22" i="25"/>
  <c r="AQ22" i="25"/>
  <c r="AP22" i="25"/>
  <c r="AO22" i="25"/>
  <c r="AN22" i="25"/>
  <c r="AM22" i="25"/>
  <c r="AL22" i="25"/>
  <c r="AK22" i="25"/>
  <c r="AJ22" i="25"/>
  <c r="AI22" i="25"/>
  <c r="AH22" i="25"/>
  <c r="AG22" i="25"/>
  <c r="AF22" i="25"/>
  <c r="AA22" i="25"/>
  <c r="AS21" i="25"/>
  <c r="AR21" i="25"/>
  <c r="AQ21" i="25"/>
  <c r="AP21" i="25"/>
  <c r="AO21" i="25"/>
  <c r="AN21" i="25"/>
  <c r="AM21" i="25"/>
  <c r="AL21" i="25"/>
  <c r="AK21" i="25"/>
  <c r="AJ21" i="25"/>
  <c r="AI21" i="25"/>
  <c r="AH21" i="25"/>
  <c r="AG21" i="25"/>
  <c r="AF21" i="25"/>
  <c r="AA21" i="25"/>
  <c r="D21" i="25"/>
  <c r="L21" i="25" s="1"/>
  <c r="AS20" i="25"/>
  <c r="AR20" i="25"/>
  <c r="AQ20" i="25"/>
  <c r="AP20" i="25"/>
  <c r="AO20" i="25"/>
  <c r="AN20" i="25"/>
  <c r="AM20" i="25"/>
  <c r="AL20" i="25"/>
  <c r="AK20" i="25"/>
  <c r="AJ20" i="25"/>
  <c r="AI20" i="25"/>
  <c r="AH20" i="25"/>
  <c r="AG20" i="25"/>
  <c r="AF20" i="25"/>
  <c r="AA20" i="25"/>
  <c r="AS19" i="25"/>
  <c r="AR19" i="25"/>
  <c r="AQ19" i="25"/>
  <c r="AP19" i="25"/>
  <c r="AO19" i="25"/>
  <c r="AN19" i="25"/>
  <c r="AM19" i="25"/>
  <c r="AL19" i="25"/>
  <c r="AK19" i="25"/>
  <c r="AJ19" i="25"/>
  <c r="AI19" i="25"/>
  <c r="AH19" i="25"/>
  <c r="AG19" i="25"/>
  <c r="AF19" i="25"/>
  <c r="AA19" i="25"/>
  <c r="D19" i="25"/>
  <c r="C19" i="25" s="1"/>
  <c r="AS18" i="25"/>
  <c r="AR18" i="25"/>
  <c r="AQ18" i="25"/>
  <c r="AP18" i="25"/>
  <c r="AO18" i="25"/>
  <c r="AN18" i="25"/>
  <c r="AM18" i="25"/>
  <c r="AL18" i="25"/>
  <c r="AK18" i="25"/>
  <c r="AJ18" i="25"/>
  <c r="AI18" i="25"/>
  <c r="AH18" i="25"/>
  <c r="AG18" i="25"/>
  <c r="AF18" i="25"/>
  <c r="AA18" i="25"/>
  <c r="AS17" i="25"/>
  <c r="AR17" i="25"/>
  <c r="AQ17" i="25"/>
  <c r="AP17" i="25"/>
  <c r="AO17" i="25"/>
  <c r="AN17" i="25"/>
  <c r="AM17" i="25"/>
  <c r="AL17" i="25"/>
  <c r="AK17" i="25"/>
  <c r="AJ17" i="25"/>
  <c r="AI17" i="25"/>
  <c r="AH17" i="25"/>
  <c r="AG17" i="25"/>
  <c r="AF17" i="25"/>
  <c r="AA17" i="25"/>
  <c r="D17" i="25"/>
  <c r="L17" i="25" s="1"/>
  <c r="AS16" i="25"/>
  <c r="AR16" i="25"/>
  <c r="AQ16" i="25"/>
  <c r="AP16" i="25"/>
  <c r="AO16" i="25"/>
  <c r="AN16" i="25"/>
  <c r="AM16" i="25"/>
  <c r="AL16" i="25"/>
  <c r="AK16" i="25"/>
  <c r="AJ16" i="25"/>
  <c r="AI16" i="25"/>
  <c r="AH16" i="25"/>
  <c r="AG16" i="25"/>
  <c r="AF16" i="25"/>
  <c r="AA16" i="25"/>
  <c r="AS15" i="25"/>
  <c r="AR15" i="25"/>
  <c r="AQ15" i="25"/>
  <c r="AP15" i="25"/>
  <c r="AO15" i="25"/>
  <c r="AN15" i="25"/>
  <c r="AM15" i="25"/>
  <c r="AL15" i="25"/>
  <c r="AK15" i="25"/>
  <c r="AJ15" i="25"/>
  <c r="AI15" i="25"/>
  <c r="AH15" i="25"/>
  <c r="AG15" i="25"/>
  <c r="AF15" i="25"/>
  <c r="AA15" i="25"/>
  <c r="L15" i="25"/>
  <c r="D15" i="25"/>
  <c r="C15" i="25" s="1"/>
  <c r="AS14" i="25"/>
  <c r="AR14" i="25"/>
  <c r="AQ14" i="25"/>
  <c r="AP14" i="25"/>
  <c r="AO14" i="25"/>
  <c r="AN14" i="25"/>
  <c r="AM14" i="25"/>
  <c r="AL14" i="25"/>
  <c r="AK14" i="25"/>
  <c r="AJ14" i="25"/>
  <c r="AI14" i="25"/>
  <c r="AH14" i="25"/>
  <c r="AG14" i="25"/>
  <c r="AF14" i="25"/>
  <c r="AA14" i="25"/>
  <c r="J7" i="25"/>
  <c r="J6" i="25"/>
  <c r="J5" i="25"/>
  <c r="W2" i="25"/>
  <c r="C2" i="25"/>
  <c r="AS44" i="24"/>
  <c r="AR44" i="24"/>
  <c r="AQ44" i="24"/>
  <c r="AP44" i="24"/>
  <c r="AO44" i="24"/>
  <c r="AN44" i="24"/>
  <c r="AM44" i="24"/>
  <c r="AL44" i="24"/>
  <c r="AK44" i="24"/>
  <c r="AJ44" i="24"/>
  <c r="AI44" i="24"/>
  <c r="AH44" i="24"/>
  <c r="AG44" i="24"/>
  <c r="AF44" i="24"/>
  <c r="AA44" i="24"/>
  <c r="AS43" i="24"/>
  <c r="AR43" i="24"/>
  <c r="AQ43" i="24"/>
  <c r="AP43" i="24"/>
  <c r="AO43" i="24"/>
  <c r="AN43" i="24"/>
  <c r="AM43" i="24"/>
  <c r="AL43" i="24"/>
  <c r="AK43" i="24"/>
  <c r="AJ43" i="24"/>
  <c r="AI43" i="24"/>
  <c r="AH43" i="24"/>
  <c r="AG43" i="24"/>
  <c r="AF43" i="24"/>
  <c r="AA43" i="24"/>
  <c r="AS42" i="24"/>
  <c r="AR42" i="24"/>
  <c r="AQ42" i="24"/>
  <c r="AP42" i="24"/>
  <c r="AO42" i="24"/>
  <c r="AN42" i="24"/>
  <c r="AM42" i="24"/>
  <c r="AL42" i="24"/>
  <c r="AK42" i="24"/>
  <c r="AJ42" i="24"/>
  <c r="AI42" i="24"/>
  <c r="AH42" i="24"/>
  <c r="AG42" i="24"/>
  <c r="AF42" i="24"/>
  <c r="AA42" i="24"/>
  <c r="AS41" i="24"/>
  <c r="AR41" i="24"/>
  <c r="AQ41" i="24"/>
  <c r="AP41" i="24"/>
  <c r="AO41" i="24"/>
  <c r="AN41" i="24"/>
  <c r="AM41" i="24"/>
  <c r="AL41" i="24"/>
  <c r="AK41" i="24"/>
  <c r="AJ41" i="24"/>
  <c r="AI41" i="24"/>
  <c r="AH41" i="24"/>
  <c r="AG41" i="24"/>
  <c r="AF41" i="24"/>
  <c r="AA41" i="24"/>
  <c r="AS40" i="24"/>
  <c r="AR40" i="24"/>
  <c r="AQ40" i="24"/>
  <c r="AP40" i="24"/>
  <c r="AO40" i="24"/>
  <c r="AN40" i="24"/>
  <c r="AM40" i="24"/>
  <c r="AL40" i="24"/>
  <c r="AK40" i="24"/>
  <c r="AJ40" i="24"/>
  <c r="AI40" i="24"/>
  <c r="AH40" i="24"/>
  <c r="AG40" i="24"/>
  <c r="AF40" i="24"/>
  <c r="AA40" i="24"/>
  <c r="AS39" i="24"/>
  <c r="AR39" i="24"/>
  <c r="AQ39" i="24"/>
  <c r="AP39" i="24"/>
  <c r="AO39" i="24"/>
  <c r="AN39" i="24"/>
  <c r="AM39" i="24"/>
  <c r="AL39" i="24"/>
  <c r="AK39" i="24"/>
  <c r="AJ39" i="24"/>
  <c r="AI39" i="24"/>
  <c r="AH39" i="24"/>
  <c r="AG39" i="24"/>
  <c r="AF39" i="24"/>
  <c r="AA39" i="24"/>
  <c r="AS38" i="24"/>
  <c r="AR38" i="24"/>
  <c r="AQ38" i="24"/>
  <c r="AP38" i="24"/>
  <c r="AO38" i="24"/>
  <c r="AN38" i="24"/>
  <c r="AM38" i="24"/>
  <c r="AL38" i="24"/>
  <c r="AK38" i="24"/>
  <c r="AJ38" i="24"/>
  <c r="AI38" i="24"/>
  <c r="AH38" i="24"/>
  <c r="AG38" i="24"/>
  <c r="AF38" i="24"/>
  <c r="AA38" i="24"/>
  <c r="AS37" i="24"/>
  <c r="AR37" i="24"/>
  <c r="AQ37" i="24"/>
  <c r="AP37" i="24"/>
  <c r="AO37" i="24"/>
  <c r="AN37" i="24"/>
  <c r="AM37" i="24"/>
  <c r="AL37" i="24"/>
  <c r="AK37" i="24"/>
  <c r="AJ37" i="24"/>
  <c r="AI37" i="24"/>
  <c r="AH37" i="24"/>
  <c r="AG37" i="24"/>
  <c r="AF37" i="24"/>
  <c r="AA37" i="24"/>
  <c r="AS36" i="24"/>
  <c r="AR36" i="24"/>
  <c r="AQ36" i="24"/>
  <c r="AP36" i="24"/>
  <c r="AO36" i="24"/>
  <c r="AN36" i="24"/>
  <c r="AM36" i="24"/>
  <c r="AL36" i="24"/>
  <c r="AK36" i="24"/>
  <c r="AJ36" i="24"/>
  <c r="AI36" i="24"/>
  <c r="AH36" i="24"/>
  <c r="AG36" i="24"/>
  <c r="AF36" i="24"/>
  <c r="AA36" i="24"/>
  <c r="AS35" i="24"/>
  <c r="AR35" i="24"/>
  <c r="AQ35" i="24"/>
  <c r="AP35" i="24"/>
  <c r="AO35" i="24"/>
  <c r="AN35" i="24"/>
  <c r="AM35" i="24"/>
  <c r="AL35" i="24"/>
  <c r="AK35" i="24"/>
  <c r="AJ35" i="24"/>
  <c r="AI35" i="24"/>
  <c r="AH35" i="24"/>
  <c r="AG35" i="24"/>
  <c r="AF35" i="24"/>
  <c r="AA35" i="24"/>
  <c r="AS34" i="24"/>
  <c r="AR34" i="24"/>
  <c r="AQ34" i="24"/>
  <c r="AP34" i="24"/>
  <c r="AO34" i="24"/>
  <c r="AN34" i="24"/>
  <c r="AM34" i="24"/>
  <c r="AL34" i="24"/>
  <c r="AK34" i="24"/>
  <c r="AJ34" i="24"/>
  <c r="AI34" i="24"/>
  <c r="AH34" i="24"/>
  <c r="AG34" i="24"/>
  <c r="AF34" i="24"/>
  <c r="AA34" i="24"/>
  <c r="AS33" i="24"/>
  <c r="AR33" i="24"/>
  <c r="AQ33" i="24"/>
  <c r="AP33" i="24"/>
  <c r="AO33" i="24"/>
  <c r="AN33" i="24"/>
  <c r="AM33" i="24"/>
  <c r="AL33" i="24"/>
  <c r="AK33" i="24"/>
  <c r="AJ33" i="24"/>
  <c r="AI33" i="24"/>
  <c r="AH33" i="24"/>
  <c r="AG33" i="24"/>
  <c r="AF33" i="24"/>
  <c r="AA33" i="24"/>
  <c r="AS32" i="24"/>
  <c r="AR32" i="24"/>
  <c r="AQ32" i="24"/>
  <c r="AP32" i="24"/>
  <c r="AO32" i="24"/>
  <c r="AN32" i="24"/>
  <c r="AM32" i="24"/>
  <c r="AL32" i="24"/>
  <c r="AK32" i="24"/>
  <c r="AJ32" i="24"/>
  <c r="AI32" i="24"/>
  <c r="AH32" i="24"/>
  <c r="AG32" i="24"/>
  <c r="AF32" i="24"/>
  <c r="AA32" i="24"/>
  <c r="AS31" i="24"/>
  <c r="AR31" i="24"/>
  <c r="AQ31" i="24"/>
  <c r="AP31" i="24"/>
  <c r="AO31" i="24"/>
  <c r="AN31" i="24"/>
  <c r="AM31" i="24"/>
  <c r="AL31" i="24"/>
  <c r="AK31" i="24"/>
  <c r="AJ31" i="24"/>
  <c r="AI31" i="24"/>
  <c r="AH31" i="24"/>
  <c r="AG31" i="24"/>
  <c r="AF31" i="24"/>
  <c r="AA31" i="24"/>
  <c r="AS30" i="24"/>
  <c r="AR30" i="24"/>
  <c r="AQ30" i="24"/>
  <c r="AP30" i="24"/>
  <c r="AO30" i="24"/>
  <c r="AN30" i="24"/>
  <c r="AM30" i="24"/>
  <c r="AL30" i="24"/>
  <c r="AK30" i="24"/>
  <c r="AJ30" i="24"/>
  <c r="AI30" i="24"/>
  <c r="AH30" i="24"/>
  <c r="AG30" i="24"/>
  <c r="AF30" i="24"/>
  <c r="AA30" i="24"/>
  <c r="AS29" i="24"/>
  <c r="AR29" i="24"/>
  <c r="AQ29" i="24"/>
  <c r="AP29" i="24"/>
  <c r="AO29" i="24"/>
  <c r="AN29" i="24"/>
  <c r="AM29" i="24"/>
  <c r="AL29" i="24"/>
  <c r="AK29" i="24"/>
  <c r="AJ29" i="24"/>
  <c r="AI29" i="24"/>
  <c r="AH29" i="24"/>
  <c r="AG29" i="24"/>
  <c r="AF29" i="24"/>
  <c r="AA29" i="24"/>
  <c r="AS28" i="24"/>
  <c r="AR28" i="24"/>
  <c r="AQ28" i="24"/>
  <c r="AP28" i="24"/>
  <c r="AO28" i="24"/>
  <c r="AN28" i="24"/>
  <c r="AM28" i="24"/>
  <c r="AL28" i="24"/>
  <c r="AK28" i="24"/>
  <c r="AJ28" i="24"/>
  <c r="AI28" i="24"/>
  <c r="AH28" i="24"/>
  <c r="AG28" i="24"/>
  <c r="AF28" i="24"/>
  <c r="AA28" i="24"/>
  <c r="AS27" i="24"/>
  <c r="AR27" i="24"/>
  <c r="AQ27" i="24"/>
  <c r="AP27" i="24"/>
  <c r="AO27" i="24"/>
  <c r="AN27" i="24"/>
  <c r="AM27" i="24"/>
  <c r="AL27" i="24"/>
  <c r="AK27" i="24"/>
  <c r="AJ27" i="24"/>
  <c r="AI27" i="24"/>
  <c r="AH27" i="24"/>
  <c r="AG27" i="24"/>
  <c r="AF27" i="24"/>
  <c r="AA27" i="24"/>
  <c r="AS26" i="24"/>
  <c r="AR26" i="24"/>
  <c r="AQ26" i="24"/>
  <c r="AP26" i="24"/>
  <c r="AO26" i="24"/>
  <c r="AN26" i="24"/>
  <c r="AM26" i="24"/>
  <c r="AL26" i="24"/>
  <c r="AK26" i="24"/>
  <c r="AJ26" i="24"/>
  <c r="AI26" i="24"/>
  <c r="AH26" i="24"/>
  <c r="AG26" i="24"/>
  <c r="AF26" i="24"/>
  <c r="AA26" i="24"/>
  <c r="AS25" i="24"/>
  <c r="AR25" i="24"/>
  <c r="AQ25" i="24"/>
  <c r="AP25" i="24"/>
  <c r="AO25" i="24"/>
  <c r="AN25" i="24"/>
  <c r="AM25" i="24"/>
  <c r="AL25" i="24"/>
  <c r="AK25" i="24"/>
  <c r="AJ25" i="24"/>
  <c r="AI25" i="24"/>
  <c r="AH25" i="24"/>
  <c r="AG25" i="24"/>
  <c r="AF25" i="24"/>
  <c r="AA25" i="24"/>
  <c r="AS24" i="24"/>
  <c r="AR24" i="24"/>
  <c r="AQ24" i="24"/>
  <c r="AP24" i="24"/>
  <c r="AO24" i="24"/>
  <c r="AN24" i="24"/>
  <c r="AM24" i="24"/>
  <c r="AL24" i="24"/>
  <c r="AK24" i="24"/>
  <c r="AJ24" i="24"/>
  <c r="AI24" i="24"/>
  <c r="AH24" i="24"/>
  <c r="AG24" i="24"/>
  <c r="AF24" i="24"/>
  <c r="AA24" i="24"/>
  <c r="D24" i="24"/>
  <c r="C24" i="24" s="1"/>
  <c r="AS23" i="24"/>
  <c r="AR23" i="24"/>
  <c r="AQ23" i="24"/>
  <c r="AP23" i="24"/>
  <c r="AO23" i="24"/>
  <c r="AN23" i="24"/>
  <c r="AM23" i="24"/>
  <c r="AL23" i="24"/>
  <c r="AK23" i="24"/>
  <c r="AJ23" i="24"/>
  <c r="AI23" i="24"/>
  <c r="AH23" i="24"/>
  <c r="AG23" i="24"/>
  <c r="AF23" i="24"/>
  <c r="AA23" i="24"/>
  <c r="AS22" i="24"/>
  <c r="AR22" i="24"/>
  <c r="AQ22" i="24"/>
  <c r="AP22" i="24"/>
  <c r="AO22" i="24"/>
  <c r="AN22" i="24"/>
  <c r="AM22" i="24"/>
  <c r="AL22" i="24"/>
  <c r="AK22" i="24"/>
  <c r="AJ22" i="24"/>
  <c r="AI22" i="24"/>
  <c r="AH22" i="24"/>
  <c r="AG22" i="24"/>
  <c r="AF22" i="24"/>
  <c r="AA22" i="24"/>
  <c r="D22" i="24"/>
  <c r="C22" i="24" s="1"/>
  <c r="AS21" i="24"/>
  <c r="AR21" i="24"/>
  <c r="AQ21" i="24"/>
  <c r="AP21" i="24"/>
  <c r="AO21" i="24"/>
  <c r="AN21" i="24"/>
  <c r="AM21" i="24"/>
  <c r="AL21" i="24"/>
  <c r="AK21" i="24"/>
  <c r="AJ21" i="24"/>
  <c r="AI21" i="24"/>
  <c r="AH21" i="24"/>
  <c r="AG21" i="24"/>
  <c r="AF21" i="24"/>
  <c r="AA21" i="24"/>
  <c r="AS20" i="24"/>
  <c r="AR20" i="24"/>
  <c r="AQ20" i="24"/>
  <c r="AP20" i="24"/>
  <c r="AO20" i="24"/>
  <c r="AN20" i="24"/>
  <c r="AM20" i="24"/>
  <c r="AL20" i="24"/>
  <c r="AK20" i="24"/>
  <c r="AJ20" i="24"/>
  <c r="AI20" i="24"/>
  <c r="AH20" i="24"/>
  <c r="AG20" i="24"/>
  <c r="AF20" i="24"/>
  <c r="AA20" i="24"/>
  <c r="D20" i="24"/>
  <c r="C20" i="24" s="1"/>
  <c r="AS19" i="24"/>
  <c r="AR19" i="24"/>
  <c r="AQ19" i="24"/>
  <c r="AP19" i="24"/>
  <c r="AO19" i="24"/>
  <c r="AN19" i="24"/>
  <c r="AM19" i="24"/>
  <c r="AL19" i="24"/>
  <c r="AK19" i="24"/>
  <c r="AJ19" i="24"/>
  <c r="AI19" i="24"/>
  <c r="AH19" i="24"/>
  <c r="AG19" i="24"/>
  <c r="AF19" i="24"/>
  <c r="AA19" i="24"/>
  <c r="AS18" i="24"/>
  <c r="AR18" i="24"/>
  <c r="AQ18" i="24"/>
  <c r="AP18" i="24"/>
  <c r="AO18" i="24"/>
  <c r="AN18" i="24"/>
  <c r="AM18" i="24"/>
  <c r="AL18" i="24"/>
  <c r="AK18" i="24"/>
  <c r="AJ18" i="24"/>
  <c r="AI18" i="24"/>
  <c r="AH18" i="24"/>
  <c r="AG18" i="24"/>
  <c r="AF18" i="24"/>
  <c r="AA18" i="24"/>
  <c r="AS17" i="24"/>
  <c r="AR17" i="24"/>
  <c r="AQ17" i="24"/>
  <c r="AP17" i="24"/>
  <c r="AO17" i="24"/>
  <c r="AN17" i="24"/>
  <c r="AM17" i="24"/>
  <c r="AL17" i="24"/>
  <c r="AK17" i="24"/>
  <c r="AJ17" i="24"/>
  <c r="AI17" i="24"/>
  <c r="AH17" i="24"/>
  <c r="AG17" i="24"/>
  <c r="AF17" i="24"/>
  <c r="AA17" i="24"/>
  <c r="D17" i="24"/>
  <c r="C17" i="24" s="1"/>
  <c r="AS16" i="24"/>
  <c r="AR16" i="24"/>
  <c r="AQ16" i="24"/>
  <c r="AP16" i="24"/>
  <c r="AO16" i="24"/>
  <c r="AN16" i="24"/>
  <c r="AM16" i="24"/>
  <c r="AL16" i="24"/>
  <c r="AK16" i="24"/>
  <c r="AJ16" i="24"/>
  <c r="AI16" i="24"/>
  <c r="AH16" i="24"/>
  <c r="AG16" i="24"/>
  <c r="AF16" i="24"/>
  <c r="AA16" i="24"/>
  <c r="AS15" i="24"/>
  <c r="AR15" i="24"/>
  <c r="AQ15" i="24"/>
  <c r="AP15" i="24"/>
  <c r="AO15" i="24"/>
  <c r="AN15" i="24"/>
  <c r="AM15" i="24"/>
  <c r="AL15" i="24"/>
  <c r="AK15" i="24"/>
  <c r="AJ15" i="24"/>
  <c r="AI15" i="24"/>
  <c r="AH15" i="24"/>
  <c r="AG15" i="24"/>
  <c r="AF15" i="24"/>
  <c r="AA15" i="24"/>
  <c r="AS14" i="24"/>
  <c r="AR14" i="24"/>
  <c r="AQ14" i="24"/>
  <c r="AP14" i="24"/>
  <c r="AO14" i="24"/>
  <c r="AN14" i="24"/>
  <c r="AM14" i="24"/>
  <c r="AL14" i="24"/>
  <c r="AK14" i="24"/>
  <c r="AJ14" i="24"/>
  <c r="AI14" i="24"/>
  <c r="AH14" i="24"/>
  <c r="AG14" i="24"/>
  <c r="AF14" i="24"/>
  <c r="AA14" i="24"/>
  <c r="D14" i="24"/>
  <c r="L14" i="24" s="1"/>
  <c r="C14" i="24"/>
  <c r="D9" i="24"/>
  <c r="J7" i="24"/>
  <c r="Y45" i="24" s="1"/>
  <c r="AR45" i="24" s="1"/>
  <c r="J6" i="24"/>
  <c r="D6" i="24"/>
  <c r="J5" i="24"/>
  <c r="W2" i="24"/>
  <c r="D42" i="24" s="1"/>
  <c r="C2" i="24"/>
  <c r="AS44" i="23"/>
  <c r="AR44" i="23"/>
  <c r="AQ44" i="23"/>
  <c r="AP44" i="23"/>
  <c r="AO44" i="23"/>
  <c r="AN44" i="23"/>
  <c r="AM44" i="23"/>
  <c r="AL44" i="23"/>
  <c r="AK44" i="23"/>
  <c r="AJ44" i="23"/>
  <c r="AI44" i="23"/>
  <c r="AH44" i="23"/>
  <c r="AG44" i="23"/>
  <c r="AF44" i="23"/>
  <c r="AA44" i="23"/>
  <c r="AS43" i="23"/>
  <c r="AR43" i="23"/>
  <c r="AQ43" i="23"/>
  <c r="AP43" i="23"/>
  <c r="AO43" i="23"/>
  <c r="AN43" i="23"/>
  <c r="AM43" i="23"/>
  <c r="AL43" i="23"/>
  <c r="AK43" i="23"/>
  <c r="AJ43" i="23"/>
  <c r="AI43" i="23"/>
  <c r="AH43" i="23"/>
  <c r="AG43" i="23"/>
  <c r="AF43" i="23"/>
  <c r="AA43" i="23"/>
  <c r="AS42" i="23"/>
  <c r="AR42" i="23"/>
  <c r="AQ42" i="23"/>
  <c r="AP42" i="23"/>
  <c r="AO42" i="23"/>
  <c r="AN42" i="23"/>
  <c r="AM42" i="23"/>
  <c r="AL42" i="23"/>
  <c r="AK42" i="23"/>
  <c r="AJ42" i="23"/>
  <c r="AI42" i="23"/>
  <c r="AH42" i="23"/>
  <c r="AG42" i="23"/>
  <c r="AF42" i="23"/>
  <c r="AA42" i="23"/>
  <c r="AS41" i="23"/>
  <c r="AR41" i="23"/>
  <c r="AQ41" i="23"/>
  <c r="AP41" i="23"/>
  <c r="AO41" i="23"/>
  <c r="AN41" i="23"/>
  <c r="AM41" i="23"/>
  <c r="AL41" i="23"/>
  <c r="AK41" i="23"/>
  <c r="AJ41" i="23"/>
  <c r="AI41" i="23"/>
  <c r="AH41" i="23"/>
  <c r="AG41" i="23"/>
  <c r="AF41" i="23"/>
  <c r="AA41" i="23"/>
  <c r="AS40" i="23"/>
  <c r="AR40" i="23"/>
  <c r="AQ40" i="23"/>
  <c r="AP40" i="23"/>
  <c r="AO40" i="23"/>
  <c r="AN40" i="23"/>
  <c r="AM40" i="23"/>
  <c r="AL40" i="23"/>
  <c r="AK40" i="23"/>
  <c r="AJ40" i="23"/>
  <c r="AI40" i="23"/>
  <c r="AH40" i="23"/>
  <c r="AG40" i="23"/>
  <c r="AF40" i="23"/>
  <c r="AA40" i="23"/>
  <c r="AS39" i="23"/>
  <c r="AR39" i="23"/>
  <c r="AQ39" i="23"/>
  <c r="AP39" i="23"/>
  <c r="AO39" i="23"/>
  <c r="AN39" i="23"/>
  <c r="AM39" i="23"/>
  <c r="AL39" i="23"/>
  <c r="AK39" i="23"/>
  <c r="AJ39" i="23"/>
  <c r="AI39" i="23"/>
  <c r="AH39" i="23"/>
  <c r="AG39" i="23"/>
  <c r="AF39" i="23"/>
  <c r="AA39" i="23"/>
  <c r="AS38" i="23"/>
  <c r="AR38" i="23"/>
  <c r="AQ38" i="23"/>
  <c r="AP38" i="23"/>
  <c r="AO38" i="23"/>
  <c r="AN38" i="23"/>
  <c r="AM38" i="23"/>
  <c r="AL38" i="23"/>
  <c r="AK38" i="23"/>
  <c r="AJ38" i="23"/>
  <c r="AI38" i="23"/>
  <c r="AH38" i="23"/>
  <c r="AG38" i="23"/>
  <c r="AF38" i="23"/>
  <c r="AA38" i="23"/>
  <c r="AS37" i="23"/>
  <c r="AR37" i="23"/>
  <c r="AQ37" i="23"/>
  <c r="AP37" i="23"/>
  <c r="AO37" i="23"/>
  <c r="AN37" i="23"/>
  <c r="AM37" i="23"/>
  <c r="AL37" i="23"/>
  <c r="AK37" i="23"/>
  <c r="AJ37" i="23"/>
  <c r="AI37" i="23"/>
  <c r="AH37" i="23"/>
  <c r="AG37" i="23"/>
  <c r="AF37" i="23"/>
  <c r="AA37" i="23"/>
  <c r="AS36" i="23"/>
  <c r="AR36" i="23"/>
  <c r="AQ36" i="23"/>
  <c r="AP36" i="23"/>
  <c r="AO36" i="23"/>
  <c r="AN36" i="23"/>
  <c r="AM36" i="23"/>
  <c r="AL36" i="23"/>
  <c r="AK36" i="23"/>
  <c r="AJ36" i="23"/>
  <c r="AI36" i="23"/>
  <c r="AH36" i="23"/>
  <c r="AG36" i="23"/>
  <c r="AF36" i="23"/>
  <c r="AA36" i="23"/>
  <c r="AS35" i="23"/>
  <c r="AR35" i="23"/>
  <c r="AQ35" i="23"/>
  <c r="AP35" i="23"/>
  <c r="AO35" i="23"/>
  <c r="AN35" i="23"/>
  <c r="AM35" i="23"/>
  <c r="AL35" i="23"/>
  <c r="AK35" i="23"/>
  <c r="AJ35" i="23"/>
  <c r="AI35" i="23"/>
  <c r="AH35" i="23"/>
  <c r="AG35" i="23"/>
  <c r="AF35" i="23"/>
  <c r="AA35" i="23"/>
  <c r="AS34" i="23"/>
  <c r="AR34" i="23"/>
  <c r="AQ34" i="23"/>
  <c r="AP34" i="23"/>
  <c r="AO34" i="23"/>
  <c r="AN34" i="23"/>
  <c r="AM34" i="23"/>
  <c r="AL34" i="23"/>
  <c r="AK34" i="23"/>
  <c r="AJ34" i="23"/>
  <c r="AI34" i="23"/>
  <c r="AH34" i="23"/>
  <c r="AG34" i="23"/>
  <c r="AF34" i="23"/>
  <c r="AA34" i="23"/>
  <c r="AS33" i="23"/>
  <c r="AR33" i="23"/>
  <c r="AQ33" i="23"/>
  <c r="AP33" i="23"/>
  <c r="AO33" i="23"/>
  <c r="AN33" i="23"/>
  <c r="AM33" i="23"/>
  <c r="AL33" i="23"/>
  <c r="AK33" i="23"/>
  <c r="AJ33" i="23"/>
  <c r="AI33" i="23"/>
  <c r="AH33" i="23"/>
  <c r="AG33" i="23"/>
  <c r="AF33" i="23"/>
  <c r="AA33" i="23"/>
  <c r="AS32" i="23"/>
  <c r="AR32" i="23"/>
  <c r="AQ32" i="23"/>
  <c r="AP32" i="23"/>
  <c r="AO32" i="23"/>
  <c r="AN32" i="23"/>
  <c r="AM32" i="23"/>
  <c r="AL32" i="23"/>
  <c r="AK32" i="23"/>
  <c r="AJ32" i="23"/>
  <c r="AI32" i="23"/>
  <c r="AH32" i="23"/>
  <c r="AG32" i="23"/>
  <c r="AF32" i="23"/>
  <c r="AA32" i="23"/>
  <c r="AS31" i="23"/>
  <c r="AR31" i="23"/>
  <c r="AQ31" i="23"/>
  <c r="AP31" i="23"/>
  <c r="AO31" i="23"/>
  <c r="AN31" i="23"/>
  <c r="AM31" i="23"/>
  <c r="AL31" i="23"/>
  <c r="AK31" i="23"/>
  <c r="AJ31" i="23"/>
  <c r="AI31" i="23"/>
  <c r="AH31" i="23"/>
  <c r="AG31" i="23"/>
  <c r="AF31" i="23"/>
  <c r="AA31" i="23"/>
  <c r="AS30" i="23"/>
  <c r="AR30" i="23"/>
  <c r="AQ30" i="23"/>
  <c r="AP30" i="23"/>
  <c r="AO30" i="23"/>
  <c r="AN30" i="23"/>
  <c r="AM30" i="23"/>
  <c r="AL30" i="23"/>
  <c r="AK30" i="23"/>
  <c r="AJ30" i="23"/>
  <c r="AI30" i="23"/>
  <c r="AH30" i="23"/>
  <c r="AG30" i="23"/>
  <c r="AF30" i="23"/>
  <c r="AA30" i="23"/>
  <c r="AS29" i="23"/>
  <c r="AR29" i="23"/>
  <c r="AQ29" i="23"/>
  <c r="AP29" i="23"/>
  <c r="AO29" i="23"/>
  <c r="AN29" i="23"/>
  <c r="AM29" i="23"/>
  <c r="AL29" i="23"/>
  <c r="AK29" i="23"/>
  <c r="AJ29" i="23"/>
  <c r="AI29" i="23"/>
  <c r="AH29" i="23"/>
  <c r="AG29" i="23"/>
  <c r="AF29" i="23"/>
  <c r="AA29" i="23"/>
  <c r="AS28" i="23"/>
  <c r="AR28" i="23"/>
  <c r="AQ28" i="23"/>
  <c r="AP28" i="23"/>
  <c r="AO28" i="23"/>
  <c r="AN28" i="23"/>
  <c r="AM28" i="23"/>
  <c r="AL28" i="23"/>
  <c r="AK28" i="23"/>
  <c r="AJ28" i="23"/>
  <c r="AI28" i="23"/>
  <c r="AH28" i="23"/>
  <c r="AG28" i="23"/>
  <c r="AF28" i="23"/>
  <c r="AA28" i="23"/>
  <c r="AS27" i="23"/>
  <c r="AR27" i="23"/>
  <c r="AQ27" i="23"/>
  <c r="AP27" i="23"/>
  <c r="AO27" i="23"/>
  <c r="AN27" i="23"/>
  <c r="AM27" i="23"/>
  <c r="AL27" i="23"/>
  <c r="AK27" i="23"/>
  <c r="AJ27" i="23"/>
  <c r="AI27" i="23"/>
  <c r="AH27" i="23"/>
  <c r="AG27" i="23"/>
  <c r="AF27" i="23"/>
  <c r="AA27" i="23"/>
  <c r="AS26" i="23"/>
  <c r="AR26" i="23"/>
  <c r="AQ26" i="23"/>
  <c r="AP26" i="23"/>
  <c r="AO26" i="23"/>
  <c r="AN26" i="23"/>
  <c r="AM26" i="23"/>
  <c r="AL26" i="23"/>
  <c r="AK26" i="23"/>
  <c r="AJ26" i="23"/>
  <c r="AI26" i="23"/>
  <c r="AH26" i="23"/>
  <c r="AG26" i="23"/>
  <c r="AF26" i="23"/>
  <c r="AA26" i="23"/>
  <c r="AS25" i="23"/>
  <c r="AR25" i="23"/>
  <c r="AQ25" i="23"/>
  <c r="AP25" i="23"/>
  <c r="AO25" i="23"/>
  <c r="AN25" i="23"/>
  <c r="AM25" i="23"/>
  <c r="AL25" i="23"/>
  <c r="AK25" i="23"/>
  <c r="AJ25" i="23"/>
  <c r="AI25" i="23"/>
  <c r="AH25" i="23"/>
  <c r="AG25" i="23"/>
  <c r="AF25" i="23"/>
  <c r="AA25" i="23"/>
  <c r="AS24" i="23"/>
  <c r="AR24" i="23"/>
  <c r="AQ24" i="23"/>
  <c r="AP24" i="23"/>
  <c r="AO24" i="23"/>
  <c r="AN24" i="23"/>
  <c r="AM24" i="23"/>
  <c r="AL24" i="23"/>
  <c r="AK24" i="23"/>
  <c r="AJ24" i="23"/>
  <c r="AI24" i="23"/>
  <c r="AH24" i="23"/>
  <c r="AG24" i="23"/>
  <c r="AF24" i="23"/>
  <c r="AA24" i="23"/>
  <c r="AS23" i="23"/>
  <c r="AR23" i="23"/>
  <c r="AQ23" i="23"/>
  <c r="AP23" i="23"/>
  <c r="AO23" i="23"/>
  <c r="AN23" i="23"/>
  <c r="AM23" i="23"/>
  <c r="AL23" i="23"/>
  <c r="AK23" i="23"/>
  <c r="AJ23" i="23"/>
  <c r="AI23" i="23"/>
  <c r="AH23" i="23"/>
  <c r="AG23" i="23"/>
  <c r="AF23" i="23"/>
  <c r="AA23" i="23"/>
  <c r="AS22" i="23"/>
  <c r="AR22" i="23"/>
  <c r="AQ22" i="23"/>
  <c r="AP22" i="23"/>
  <c r="AO22" i="23"/>
  <c r="AN22" i="23"/>
  <c r="AM22" i="23"/>
  <c r="AL22" i="23"/>
  <c r="AK22" i="23"/>
  <c r="AJ22" i="23"/>
  <c r="AI22" i="23"/>
  <c r="AH22" i="23"/>
  <c r="AG22" i="23"/>
  <c r="AF22" i="23"/>
  <c r="AA22" i="23"/>
  <c r="AS21" i="23"/>
  <c r="AR21" i="23"/>
  <c r="AQ21" i="23"/>
  <c r="AP21" i="23"/>
  <c r="AO21" i="23"/>
  <c r="AN21" i="23"/>
  <c r="AM21" i="23"/>
  <c r="AL21" i="23"/>
  <c r="AK21" i="23"/>
  <c r="AJ21" i="23"/>
  <c r="AI21" i="23"/>
  <c r="AH21" i="23"/>
  <c r="AG21" i="23"/>
  <c r="AF21" i="23"/>
  <c r="AA21" i="23"/>
  <c r="AS20" i="23"/>
  <c r="AR20" i="23"/>
  <c r="AQ20" i="23"/>
  <c r="AP20" i="23"/>
  <c r="AO20" i="23"/>
  <c r="AN20" i="23"/>
  <c r="AM20" i="23"/>
  <c r="AL20" i="23"/>
  <c r="AK20" i="23"/>
  <c r="AJ20" i="23"/>
  <c r="AI20" i="23"/>
  <c r="AH20" i="23"/>
  <c r="AG20" i="23"/>
  <c r="AF20" i="23"/>
  <c r="AA20" i="23"/>
  <c r="AS19" i="23"/>
  <c r="AR19" i="23"/>
  <c r="AQ19" i="23"/>
  <c r="AP19" i="23"/>
  <c r="AO19" i="23"/>
  <c r="AN19" i="23"/>
  <c r="AM19" i="23"/>
  <c r="AL19" i="23"/>
  <c r="AK19" i="23"/>
  <c r="AJ19" i="23"/>
  <c r="AI19" i="23"/>
  <c r="AH19" i="23"/>
  <c r="AG19" i="23"/>
  <c r="AF19" i="23"/>
  <c r="AA19" i="23"/>
  <c r="AS18" i="23"/>
  <c r="AR18" i="23"/>
  <c r="AQ18" i="23"/>
  <c r="AP18" i="23"/>
  <c r="AO18" i="23"/>
  <c r="AN18" i="23"/>
  <c r="AM18" i="23"/>
  <c r="AL18" i="23"/>
  <c r="AK18" i="23"/>
  <c r="AJ18" i="23"/>
  <c r="AI18" i="23"/>
  <c r="AH18" i="23"/>
  <c r="AG18" i="23"/>
  <c r="AF18" i="23"/>
  <c r="AA18" i="23"/>
  <c r="AS17" i="23"/>
  <c r="AR17" i="23"/>
  <c r="AQ17" i="23"/>
  <c r="AP17" i="23"/>
  <c r="AO17" i="23"/>
  <c r="AN17" i="23"/>
  <c r="AM17" i="23"/>
  <c r="AL17" i="23"/>
  <c r="AK17" i="23"/>
  <c r="AJ17" i="23"/>
  <c r="AI17" i="23"/>
  <c r="AH17" i="23"/>
  <c r="AG17" i="23"/>
  <c r="AF17" i="23"/>
  <c r="AA17" i="23"/>
  <c r="AS16" i="23"/>
  <c r="AR16" i="23"/>
  <c r="AQ16" i="23"/>
  <c r="AP16" i="23"/>
  <c r="AO16" i="23"/>
  <c r="AN16" i="23"/>
  <c r="AM16" i="23"/>
  <c r="AL16" i="23"/>
  <c r="AK16" i="23"/>
  <c r="AJ16" i="23"/>
  <c r="AI16" i="23"/>
  <c r="AH16" i="23"/>
  <c r="AG16" i="23"/>
  <c r="AF16" i="23"/>
  <c r="AA16" i="23"/>
  <c r="AS15" i="23"/>
  <c r="AR15" i="23"/>
  <c r="AQ15" i="23"/>
  <c r="AP15" i="23"/>
  <c r="AO15" i="23"/>
  <c r="AN15" i="23"/>
  <c r="AM15" i="23"/>
  <c r="AL15" i="23"/>
  <c r="AK15" i="23"/>
  <c r="AJ15" i="23"/>
  <c r="AI15" i="23"/>
  <c r="AH15" i="23"/>
  <c r="AG15" i="23"/>
  <c r="AF15" i="23"/>
  <c r="AA15" i="23"/>
  <c r="AS14" i="23"/>
  <c r="AR14" i="23"/>
  <c r="AQ14" i="23"/>
  <c r="AP14" i="23"/>
  <c r="AO14" i="23"/>
  <c r="AN14" i="23"/>
  <c r="AM14" i="23"/>
  <c r="AL14" i="23"/>
  <c r="AK14" i="23"/>
  <c r="AJ14" i="23"/>
  <c r="AI14" i="23"/>
  <c r="AH14" i="23"/>
  <c r="AG14" i="23"/>
  <c r="AF14" i="23"/>
  <c r="AA14" i="23"/>
  <c r="J7" i="23"/>
  <c r="J6" i="23"/>
  <c r="J5" i="23"/>
  <c r="W2" i="23"/>
  <c r="D27" i="23" s="1"/>
  <c r="C2" i="23"/>
  <c r="AS44" i="22"/>
  <c r="AR44" i="22"/>
  <c r="AQ44" i="22"/>
  <c r="AP44" i="22"/>
  <c r="AO44" i="22"/>
  <c r="AN44" i="22"/>
  <c r="AM44" i="22"/>
  <c r="AL44" i="22"/>
  <c r="AK44" i="22"/>
  <c r="AJ44" i="22"/>
  <c r="AI44" i="22"/>
  <c r="AH44" i="22"/>
  <c r="AG44" i="22"/>
  <c r="AF44" i="22"/>
  <c r="AA44" i="22"/>
  <c r="AS43" i="22"/>
  <c r="AR43" i="22"/>
  <c r="AQ43" i="22"/>
  <c r="AP43" i="22"/>
  <c r="AO43" i="22"/>
  <c r="AN43" i="22"/>
  <c r="AM43" i="22"/>
  <c r="AL43" i="22"/>
  <c r="AK43" i="22"/>
  <c r="AJ43" i="22"/>
  <c r="AI43" i="22"/>
  <c r="AH43" i="22"/>
  <c r="AG43" i="22"/>
  <c r="AF43" i="22"/>
  <c r="AA43" i="22"/>
  <c r="AS42" i="22"/>
  <c r="AR42" i="22"/>
  <c r="AQ42" i="22"/>
  <c r="AP42" i="22"/>
  <c r="AO42" i="22"/>
  <c r="AN42" i="22"/>
  <c r="AM42" i="22"/>
  <c r="AL42" i="22"/>
  <c r="AK42" i="22"/>
  <c r="AJ42" i="22"/>
  <c r="AI42" i="22"/>
  <c r="AH42" i="22"/>
  <c r="AG42" i="22"/>
  <c r="AF42" i="22"/>
  <c r="AA42" i="22"/>
  <c r="AS41" i="22"/>
  <c r="AR41" i="22"/>
  <c r="AQ41" i="22"/>
  <c r="AP41" i="22"/>
  <c r="AO41" i="22"/>
  <c r="AN41" i="22"/>
  <c r="AM41" i="22"/>
  <c r="AL41" i="22"/>
  <c r="AK41" i="22"/>
  <c r="AJ41" i="22"/>
  <c r="AI41" i="22"/>
  <c r="AH41" i="22"/>
  <c r="AG41" i="22"/>
  <c r="AF41" i="22"/>
  <c r="AA41" i="22"/>
  <c r="AS40" i="22"/>
  <c r="AR40" i="22"/>
  <c r="AQ40" i="22"/>
  <c r="AP40" i="22"/>
  <c r="AO40" i="22"/>
  <c r="AN40" i="22"/>
  <c r="AM40" i="22"/>
  <c r="AL40" i="22"/>
  <c r="AK40" i="22"/>
  <c r="AJ40" i="22"/>
  <c r="AI40" i="22"/>
  <c r="AH40" i="22"/>
  <c r="AG40" i="22"/>
  <c r="AF40" i="22"/>
  <c r="AA40" i="22"/>
  <c r="AS39" i="22"/>
  <c r="AR39" i="22"/>
  <c r="AQ39" i="22"/>
  <c r="AP39" i="22"/>
  <c r="AO39" i="22"/>
  <c r="AN39" i="22"/>
  <c r="AM39" i="22"/>
  <c r="AL39" i="22"/>
  <c r="AK39" i="22"/>
  <c r="AJ39" i="22"/>
  <c r="AI39" i="22"/>
  <c r="AH39" i="22"/>
  <c r="AG39" i="22"/>
  <c r="AF39" i="22"/>
  <c r="AA39" i="22"/>
  <c r="AS38" i="22"/>
  <c r="AR38" i="22"/>
  <c r="AQ38" i="22"/>
  <c r="AP38" i="22"/>
  <c r="AO38" i="22"/>
  <c r="AN38" i="22"/>
  <c r="AM38" i="22"/>
  <c r="AL38" i="22"/>
  <c r="AK38" i="22"/>
  <c r="AJ38" i="22"/>
  <c r="AI38" i="22"/>
  <c r="AH38" i="22"/>
  <c r="AG38" i="22"/>
  <c r="AF38" i="22"/>
  <c r="AA38" i="22"/>
  <c r="AS37" i="22"/>
  <c r="AR37" i="22"/>
  <c r="AQ37" i="22"/>
  <c r="AP37" i="22"/>
  <c r="AO37" i="22"/>
  <c r="AN37" i="22"/>
  <c r="AM37" i="22"/>
  <c r="AL37" i="22"/>
  <c r="AK37" i="22"/>
  <c r="AJ37" i="22"/>
  <c r="AI37" i="22"/>
  <c r="AH37" i="22"/>
  <c r="AG37" i="22"/>
  <c r="AF37" i="22"/>
  <c r="AA37" i="22"/>
  <c r="AS36" i="22"/>
  <c r="AR36" i="22"/>
  <c r="AQ36" i="22"/>
  <c r="AP36" i="22"/>
  <c r="AO36" i="22"/>
  <c r="AN36" i="22"/>
  <c r="AM36" i="22"/>
  <c r="AL36" i="22"/>
  <c r="AK36" i="22"/>
  <c r="AJ36" i="22"/>
  <c r="AI36" i="22"/>
  <c r="AH36" i="22"/>
  <c r="AG36" i="22"/>
  <c r="AF36" i="22"/>
  <c r="AA36" i="22"/>
  <c r="AS35" i="22"/>
  <c r="AR35" i="22"/>
  <c r="AQ35" i="22"/>
  <c r="AP35" i="22"/>
  <c r="AO35" i="22"/>
  <c r="AN35" i="22"/>
  <c r="AM35" i="22"/>
  <c r="AL35" i="22"/>
  <c r="AK35" i="22"/>
  <c r="AJ35" i="22"/>
  <c r="AI35" i="22"/>
  <c r="AH35" i="22"/>
  <c r="AG35" i="22"/>
  <c r="AF35" i="22"/>
  <c r="AA35" i="22"/>
  <c r="AS34" i="22"/>
  <c r="AR34" i="22"/>
  <c r="AQ34" i="22"/>
  <c r="AP34" i="22"/>
  <c r="AO34" i="22"/>
  <c r="AN34" i="22"/>
  <c r="AM34" i="22"/>
  <c r="AL34" i="22"/>
  <c r="AK34" i="22"/>
  <c r="AJ34" i="22"/>
  <c r="AI34" i="22"/>
  <c r="AH34" i="22"/>
  <c r="AG34" i="22"/>
  <c r="AF34" i="22"/>
  <c r="AA34" i="22"/>
  <c r="AS33" i="22"/>
  <c r="AR33" i="22"/>
  <c r="AQ33" i="22"/>
  <c r="AP33" i="22"/>
  <c r="AO33" i="22"/>
  <c r="AN33" i="22"/>
  <c r="AM33" i="22"/>
  <c r="AL33" i="22"/>
  <c r="AK33" i="22"/>
  <c r="AJ33" i="22"/>
  <c r="AI33" i="22"/>
  <c r="AH33" i="22"/>
  <c r="AG33" i="22"/>
  <c r="AF33" i="22"/>
  <c r="AA33" i="22"/>
  <c r="AS32" i="22"/>
  <c r="AR32" i="22"/>
  <c r="AQ32" i="22"/>
  <c r="AP32" i="22"/>
  <c r="AO32" i="22"/>
  <c r="AN32" i="22"/>
  <c r="AM32" i="22"/>
  <c r="AL32" i="22"/>
  <c r="AK32" i="22"/>
  <c r="AJ32" i="22"/>
  <c r="AI32" i="22"/>
  <c r="AH32" i="22"/>
  <c r="AG32" i="22"/>
  <c r="AF32" i="22"/>
  <c r="AA32" i="22"/>
  <c r="AS31" i="22"/>
  <c r="AR31" i="22"/>
  <c r="AQ31" i="22"/>
  <c r="AP31" i="22"/>
  <c r="AO31" i="22"/>
  <c r="AN31" i="22"/>
  <c r="AM31" i="22"/>
  <c r="AL31" i="22"/>
  <c r="AK31" i="22"/>
  <c r="AJ31" i="22"/>
  <c r="AI31" i="22"/>
  <c r="AH31" i="22"/>
  <c r="AG31" i="22"/>
  <c r="AF31" i="22"/>
  <c r="AA31" i="22"/>
  <c r="AS30" i="22"/>
  <c r="AR30" i="22"/>
  <c r="AQ30" i="22"/>
  <c r="AP30" i="22"/>
  <c r="AO30" i="22"/>
  <c r="AN30" i="22"/>
  <c r="AM30" i="22"/>
  <c r="AL30" i="22"/>
  <c r="AK30" i="22"/>
  <c r="AJ30" i="22"/>
  <c r="AI30" i="22"/>
  <c r="AH30" i="22"/>
  <c r="AG30" i="22"/>
  <c r="AF30" i="22"/>
  <c r="AA30" i="22"/>
  <c r="AS29" i="22"/>
  <c r="AR29" i="22"/>
  <c r="AQ29" i="22"/>
  <c r="AP29" i="22"/>
  <c r="AO29" i="22"/>
  <c r="AN29" i="22"/>
  <c r="AM29" i="22"/>
  <c r="AL29" i="22"/>
  <c r="AK29" i="22"/>
  <c r="AJ29" i="22"/>
  <c r="AI29" i="22"/>
  <c r="AH29" i="22"/>
  <c r="AG29" i="22"/>
  <c r="AF29" i="22"/>
  <c r="AA29" i="22"/>
  <c r="AS28" i="22"/>
  <c r="AR28" i="22"/>
  <c r="AQ28" i="22"/>
  <c r="AP28" i="22"/>
  <c r="AO28" i="22"/>
  <c r="AN28" i="22"/>
  <c r="AM28" i="22"/>
  <c r="AL28" i="22"/>
  <c r="AK28" i="22"/>
  <c r="AJ28" i="22"/>
  <c r="AI28" i="22"/>
  <c r="AH28" i="22"/>
  <c r="AG28" i="22"/>
  <c r="AF28" i="22"/>
  <c r="AA28" i="22"/>
  <c r="AS27" i="22"/>
  <c r="AR27" i="22"/>
  <c r="AQ27" i="22"/>
  <c r="AP27" i="22"/>
  <c r="AO27" i="22"/>
  <c r="AN27" i="22"/>
  <c r="AM27" i="22"/>
  <c r="AL27" i="22"/>
  <c r="AK27" i="22"/>
  <c r="AJ27" i="22"/>
  <c r="AI27" i="22"/>
  <c r="AH27" i="22"/>
  <c r="AG27" i="22"/>
  <c r="AF27" i="22"/>
  <c r="AA27" i="22"/>
  <c r="AS26" i="22"/>
  <c r="AR26" i="22"/>
  <c r="AQ26" i="22"/>
  <c r="AP26" i="22"/>
  <c r="AO26" i="22"/>
  <c r="AN26" i="22"/>
  <c r="AM26" i="22"/>
  <c r="AL26" i="22"/>
  <c r="AK26" i="22"/>
  <c r="AJ26" i="22"/>
  <c r="AI26" i="22"/>
  <c r="AH26" i="22"/>
  <c r="AG26" i="22"/>
  <c r="AF26" i="22"/>
  <c r="AA26" i="22"/>
  <c r="AS25" i="22"/>
  <c r="AR25" i="22"/>
  <c r="AQ25" i="22"/>
  <c r="AP25" i="22"/>
  <c r="AO25" i="22"/>
  <c r="AN25" i="22"/>
  <c r="AM25" i="22"/>
  <c r="AL25" i="22"/>
  <c r="AK25" i="22"/>
  <c r="AJ25" i="22"/>
  <c r="AI25" i="22"/>
  <c r="AH25" i="22"/>
  <c r="AG25" i="22"/>
  <c r="AF25" i="22"/>
  <c r="AA25" i="22"/>
  <c r="AS24" i="22"/>
  <c r="AR24" i="22"/>
  <c r="AQ24" i="22"/>
  <c r="AP24" i="22"/>
  <c r="AO24" i="22"/>
  <c r="AN24" i="22"/>
  <c r="AM24" i="22"/>
  <c r="AL24" i="22"/>
  <c r="AK24" i="22"/>
  <c r="AJ24" i="22"/>
  <c r="AI24" i="22"/>
  <c r="AH24" i="22"/>
  <c r="AG24" i="22"/>
  <c r="AF24" i="22"/>
  <c r="AA24" i="22"/>
  <c r="AS23" i="22"/>
  <c r="AR23" i="22"/>
  <c r="AQ23" i="22"/>
  <c r="AP23" i="22"/>
  <c r="AO23" i="22"/>
  <c r="AN23" i="22"/>
  <c r="AM23" i="22"/>
  <c r="AL23" i="22"/>
  <c r="AK23" i="22"/>
  <c r="AJ23" i="22"/>
  <c r="AI23" i="22"/>
  <c r="AH23" i="22"/>
  <c r="AG23" i="22"/>
  <c r="AF23" i="22"/>
  <c r="AA23" i="22"/>
  <c r="AS22" i="22"/>
  <c r="AR22" i="22"/>
  <c r="AQ22" i="22"/>
  <c r="AP22" i="22"/>
  <c r="AO22" i="22"/>
  <c r="AN22" i="22"/>
  <c r="AM22" i="22"/>
  <c r="AL22" i="22"/>
  <c r="AK22" i="22"/>
  <c r="AJ22" i="22"/>
  <c r="AI22" i="22"/>
  <c r="AH22" i="22"/>
  <c r="AG22" i="22"/>
  <c r="AF22" i="22"/>
  <c r="AA22" i="22"/>
  <c r="AS21" i="22"/>
  <c r="AR21" i="22"/>
  <c r="AQ21" i="22"/>
  <c r="AP21" i="22"/>
  <c r="AO21" i="22"/>
  <c r="AN21" i="22"/>
  <c r="AM21" i="22"/>
  <c r="AL21" i="22"/>
  <c r="AK21" i="22"/>
  <c r="AJ21" i="22"/>
  <c r="AI21" i="22"/>
  <c r="AH21" i="22"/>
  <c r="AG21" i="22"/>
  <c r="AF21" i="22"/>
  <c r="AA21" i="22"/>
  <c r="AS20" i="22"/>
  <c r="AR20" i="22"/>
  <c r="AQ20" i="22"/>
  <c r="AP20" i="22"/>
  <c r="AO20" i="22"/>
  <c r="AN20" i="22"/>
  <c r="AM20" i="22"/>
  <c r="AL20" i="22"/>
  <c r="AK20" i="22"/>
  <c r="AJ20" i="22"/>
  <c r="AI20" i="22"/>
  <c r="AH20" i="22"/>
  <c r="AG20" i="22"/>
  <c r="AF20" i="22"/>
  <c r="AA20" i="22"/>
  <c r="AS19" i="22"/>
  <c r="AR19" i="22"/>
  <c r="AQ19" i="22"/>
  <c r="AP19" i="22"/>
  <c r="AO19" i="22"/>
  <c r="AN19" i="22"/>
  <c r="AM19" i="22"/>
  <c r="AL19" i="22"/>
  <c r="AK19" i="22"/>
  <c r="AJ19" i="22"/>
  <c r="AI19" i="22"/>
  <c r="AH19" i="22"/>
  <c r="AG19" i="22"/>
  <c r="AF19" i="22"/>
  <c r="AA19" i="22"/>
  <c r="AS18" i="22"/>
  <c r="AR18" i="22"/>
  <c r="AQ18" i="22"/>
  <c r="AP18" i="22"/>
  <c r="AO18" i="22"/>
  <c r="AN18" i="22"/>
  <c r="AM18" i="22"/>
  <c r="AL18" i="22"/>
  <c r="AK18" i="22"/>
  <c r="AJ18" i="22"/>
  <c r="AI18" i="22"/>
  <c r="AH18" i="22"/>
  <c r="AG18" i="22"/>
  <c r="AF18" i="22"/>
  <c r="AA18" i="22"/>
  <c r="AS17" i="22"/>
  <c r="AR17" i="22"/>
  <c r="AQ17" i="22"/>
  <c r="AP17" i="22"/>
  <c r="AO17" i="22"/>
  <c r="AN17" i="22"/>
  <c r="AM17" i="22"/>
  <c r="AL17" i="22"/>
  <c r="AK17" i="22"/>
  <c r="AJ17" i="22"/>
  <c r="AI17" i="22"/>
  <c r="AH17" i="22"/>
  <c r="AG17" i="22"/>
  <c r="AF17" i="22"/>
  <c r="AA17" i="22"/>
  <c r="AS16" i="22"/>
  <c r="AR16" i="22"/>
  <c r="AQ16" i="22"/>
  <c r="AP16" i="22"/>
  <c r="AO16" i="22"/>
  <c r="AN16" i="22"/>
  <c r="AM16" i="22"/>
  <c r="AL16" i="22"/>
  <c r="AK16" i="22"/>
  <c r="AJ16" i="22"/>
  <c r="AI16" i="22"/>
  <c r="AH16" i="22"/>
  <c r="AG16" i="22"/>
  <c r="AF16" i="22"/>
  <c r="AA16" i="22"/>
  <c r="AS15" i="22"/>
  <c r="AR15" i="22"/>
  <c r="AQ15" i="22"/>
  <c r="AP15" i="22"/>
  <c r="AO15" i="22"/>
  <c r="AN15" i="22"/>
  <c r="AM15" i="22"/>
  <c r="AL15" i="22"/>
  <c r="AK15" i="22"/>
  <c r="AJ15" i="22"/>
  <c r="AI15" i="22"/>
  <c r="AH15" i="22"/>
  <c r="AG15" i="22"/>
  <c r="AF15" i="22"/>
  <c r="AA15" i="22"/>
  <c r="AS14" i="22"/>
  <c r="AR14" i="22"/>
  <c r="AQ14" i="22"/>
  <c r="AP14" i="22"/>
  <c r="AO14" i="22"/>
  <c r="AN14" i="22"/>
  <c r="AM14" i="22"/>
  <c r="AL14" i="22"/>
  <c r="AK14" i="22"/>
  <c r="AJ14" i="22"/>
  <c r="AI14" i="22"/>
  <c r="AH14" i="22"/>
  <c r="AG14" i="22"/>
  <c r="AF14" i="22"/>
  <c r="AA14" i="22"/>
  <c r="J7" i="22"/>
  <c r="W45" i="22" s="1"/>
  <c r="AP45" i="22" s="1"/>
  <c r="J6" i="22"/>
  <c r="J5" i="22"/>
  <c r="W2" i="22"/>
  <c r="D44" i="22" s="1"/>
  <c r="C2" i="22"/>
  <c r="AS44" i="21"/>
  <c r="AR44" i="21"/>
  <c r="AQ44" i="21"/>
  <c r="AP44" i="21"/>
  <c r="AO44" i="21"/>
  <c r="AN44" i="21"/>
  <c r="AM44" i="21"/>
  <c r="AL44" i="21"/>
  <c r="AK44" i="21"/>
  <c r="AJ44" i="21"/>
  <c r="AI44" i="21"/>
  <c r="AH44" i="21"/>
  <c r="AG44" i="21"/>
  <c r="AF44" i="21"/>
  <c r="AA44" i="21"/>
  <c r="AS43" i="21"/>
  <c r="AR43" i="21"/>
  <c r="AQ43" i="21"/>
  <c r="AP43" i="21"/>
  <c r="AO43" i="21"/>
  <c r="AN43" i="21"/>
  <c r="AM43" i="21"/>
  <c r="AL43" i="21"/>
  <c r="AK43" i="21"/>
  <c r="AJ43" i="21"/>
  <c r="AI43" i="21"/>
  <c r="AH43" i="21"/>
  <c r="AG43" i="21"/>
  <c r="AF43" i="21"/>
  <c r="AA43" i="21"/>
  <c r="AS42" i="21"/>
  <c r="AR42" i="21"/>
  <c r="AQ42" i="21"/>
  <c r="AP42" i="21"/>
  <c r="AO42" i="21"/>
  <c r="AN42" i="21"/>
  <c r="AM42" i="21"/>
  <c r="AL42" i="21"/>
  <c r="AK42" i="21"/>
  <c r="AJ42" i="21"/>
  <c r="AI42" i="21"/>
  <c r="AH42" i="21"/>
  <c r="AG42" i="21"/>
  <c r="AF42" i="21"/>
  <c r="AA42" i="21"/>
  <c r="AS41" i="21"/>
  <c r="AR41" i="21"/>
  <c r="AQ41" i="21"/>
  <c r="AP41" i="21"/>
  <c r="AO41" i="21"/>
  <c r="AN41" i="21"/>
  <c r="AM41" i="21"/>
  <c r="AL41" i="21"/>
  <c r="AK41" i="21"/>
  <c r="AJ41" i="21"/>
  <c r="AI41" i="21"/>
  <c r="AH41" i="21"/>
  <c r="AG41" i="21"/>
  <c r="AF41" i="21"/>
  <c r="AA41" i="21"/>
  <c r="AS40" i="21"/>
  <c r="AR40" i="21"/>
  <c r="AQ40" i="21"/>
  <c r="AP40" i="21"/>
  <c r="AO40" i="21"/>
  <c r="AN40" i="21"/>
  <c r="AM40" i="21"/>
  <c r="AL40" i="21"/>
  <c r="AK40" i="21"/>
  <c r="AJ40" i="21"/>
  <c r="AI40" i="21"/>
  <c r="AH40" i="21"/>
  <c r="AG40" i="21"/>
  <c r="AF40" i="21"/>
  <c r="AA40" i="21"/>
  <c r="AS39" i="21"/>
  <c r="AR39" i="21"/>
  <c r="AQ39" i="21"/>
  <c r="AP39" i="21"/>
  <c r="AO39" i="21"/>
  <c r="AN39" i="21"/>
  <c r="AM39" i="21"/>
  <c r="AL39" i="21"/>
  <c r="AK39" i="21"/>
  <c r="AJ39" i="21"/>
  <c r="AI39" i="21"/>
  <c r="AH39" i="21"/>
  <c r="AG39" i="21"/>
  <c r="AF39" i="21"/>
  <c r="AA39" i="21"/>
  <c r="AS38" i="21"/>
  <c r="AR38" i="21"/>
  <c r="AQ38" i="21"/>
  <c r="AP38" i="21"/>
  <c r="AO38" i="21"/>
  <c r="AN38" i="21"/>
  <c r="AM38" i="21"/>
  <c r="AL38" i="21"/>
  <c r="AK38" i="21"/>
  <c r="AJ38" i="21"/>
  <c r="AI38" i="21"/>
  <c r="AH38" i="21"/>
  <c r="AG38" i="21"/>
  <c r="AF38" i="21"/>
  <c r="AA38" i="21"/>
  <c r="AS37" i="21"/>
  <c r="AR37" i="21"/>
  <c r="AQ37" i="21"/>
  <c r="AP37" i="21"/>
  <c r="AO37" i="21"/>
  <c r="AN37" i="21"/>
  <c r="AM37" i="21"/>
  <c r="AL37" i="21"/>
  <c r="AK37" i="21"/>
  <c r="AJ37" i="21"/>
  <c r="AI37" i="21"/>
  <c r="AH37" i="21"/>
  <c r="AG37" i="21"/>
  <c r="AF37" i="21"/>
  <c r="AA37" i="21"/>
  <c r="AS36" i="21"/>
  <c r="AR36" i="21"/>
  <c r="AQ36" i="21"/>
  <c r="AP36" i="21"/>
  <c r="AO36" i="21"/>
  <c r="AN36" i="21"/>
  <c r="AM36" i="21"/>
  <c r="AL36" i="21"/>
  <c r="AK36" i="21"/>
  <c r="AJ36" i="21"/>
  <c r="AI36" i="21"/>
  <c r="AH36" i="21"/>
  <c r="AG36" i="21"/>
  <c r="AF36" i="21"/>
  <c r="AA36" i="21"/>
  <c r="AS35" i="21"/>
  <c r="AR35" i="21"/>
  <c r="AQ35" i="21"/>
  <c r="AP35" i="21"/>
  <c r="AO35" i="21"/>
  <c r="AN35" i="21"/>
  <c r="AM35" i="21"/>
  <c r="AL35" i="21"/>
  <c r="AK35" i="21"/>
  <c r="AJ35" i="21"/>
  <c r="AI35" i="21"/>
  <c r="AH35" i="21"/>
  <c r="AG35" i="21"/>
  <c r="AF35" i="21"/>
  <c r="AA35" i="21"/>
  <c r="AS34" i="21"/>
  <c r="AR34" i="21"/>
  <c r="AQ34" i="21"/>
  <c r="AP34" i="21"/>
  <c r="AO34" i="21"/>
  <c r="AN34" i="21"/>
  <c r="AM34" i="21"/>
  <c r="AL34" i="21"/>
  <c r="AK34" i="21"/>
  <c r="AJ34" i="21"/>
  <c r="AI34" i="21"/>
  <c r="AH34" i="21"/>
  <c r="AG34" i="21"/>
  <c r="AF34" i="21"/>
  <c r="AA34" i="21"/>
  <c r="AS33" i="21"/>
  <c r="AR33" i="21"/>
  <c r="AQ33" i="21"/>
  <c r="AP33" i="21"/>
  <c r="AO33" i="21"/>
  <c r="AN33" i="21"/>
  <c r="AM33" i="21"/>
  <c r="AL33" i="21"/>
  <c r="AK33" i="21"/>
  <c r="AJ33" i="21"/>
  <c r="AI33" i="21"/>
  <c r="AH33" i="21"/>
  <c r="AG33" i="21"/>
  <c r="AF33" i="21"/>
  <c r="AA33" i="21"/>
  <c r="AS32" i="21"/>
  <c r="AR32" i="21"/>
  <c r="AQ32" i="21"/>
  <c r="AP32" i="21"/>
  <c r="AO32" i="21"/>
  <c r="AN32" i="21"/>
  <c r="AM32" i="21"/>
  <c r="AL32" i="21"/>
  <c r="AK32" i="21"/>
  <c r="AJ32" i="21"/>
  <c r="AI32" i="21"/>
  <c r="AH32" i="21"/>
  <c r="AG32" i="21"/>
  <c r="AF32" i="21"/>
  <c r="AA32" i="21"/>
  <c r="AS31" i="21"/>
  <c r="AR31" i="21"/>
  <c r="AQ31" i="21"/>
  <c r="AP31" i="21"/>
  <c r="AO31" i="21"/>
  <c r="AN31" i="21"/>
  <c r="AM31" i="21"/>
  <c r="AL31" i="21"/>
  <c r="AK31" i="21"/>
  <c r="AJ31" i="21"/>
  <c r="AI31" i="21"/>
  <c r="AH31" i="21"/>
  <c r="AG31" i="21"/>
  <c r="AF31" i="21"/>
  <c r="AA31" i="21"/>
  <c r="AS30" i="21"/>
  <c r="AR30" i="21"/>
  <c r="AQ30" i="21"/>
  <c r="AP30" i="21"/>
  <c r="AO30" i="21"/>
  <c r="AN30" i="21"/>
  <c r="AM30" i="21"/>
  <c r="AL30" i="21"/>
  <c r="AK30" i="21"/>
  <c r="AJ30" i="21"/>
  <c r="AI30" i="21"/>
  <c r="AH30" i="21"/>
  <c r="AG30" i="21"/>
  <c r="AF30" i="21"/>
  <c r="AA30" i="21"/>
  <c r="AS29" i="21"/>
  <c r="AR29" i="21"/>
  <c r="AQ29" i="21"/>
  <c r="AP29" i="21"/>
  <c r="AO29" i="21"/>
  <c r="AN29" i="21"/>
  <c r="AM29" i="21"/>
  <c r="AL29" i="21"/>
  <c r="AK29" i="21"/>
  <c r="AJ29" i="21"/>
  <c r="AI29" i="21"/>
  <c r="AH29" i="21"/>
  <c r="AG29" i="21"/>
  <c r="AF29" i="21"/>
  <c r="AA29" i="21"/>
  <c r="AS28" i="21"/>
  <c r="AR28" i="21"/>
  <c r="AQ28" i="21"/>
  <c r="AP28" i="21"/>
  <c r="AO28" i="21"/>
  <c r="AN28" i="21"/>
  <c r="AM28" i="21"/>
  <c r="AL28" i="21"/>
  <c r="AK28" i="21"/>
  <c r="AJ28" i="21"/>
  <c r="AI28" i="21"/>
  <c r="AH28" i="21"/>
  <c r="AG28" i="21"/>
  <c r="AF28" i="21"/>
  <c r="AA28" i="21"/>
  <c r="AS27" i="21"/>
  <c r="AR27" i="21"/>
  <c r="AQ27" i="21"/>
  <c r="AP27" i="21"/>
  <c r="AO27" i="21"/>
  <c r="AN27" i="21"/>
  <c r="AM27" i="21"/>
  <c r="AL27" i="21"/>
  <c r="AK27" i="21"/>
  <c r="AJ27" i="21"/>
  <c r="AI27" i="21"/>
  <c r="AH27" i="21"/>
  <c r="AG27" i="21"/>
  <c r="AF27" i="21"/>
  <c r="AA27" i="21"/>
  <c r="AS26" i="21"/>
  <c r="AR26" i="21"/>
  <c r="AQ26" i="21"/>
  <c r="AP26" i="21"/>
  <c r="AO26" i="21"/>
  <c r="AN26" i="21"/>
  <c r="AM26" i="21"/>
  <c r="AL26" i="21"/>
  <c r="AK26" i="21"/>
  <c r="AJ26" i="21"/>
  <c r="AI26" i="21"/>
  <c r="AH26" i="21"/>
  <c r="AG26" i="21"/>
  <c r="AF26" i="21"/>
  <c r="AA26" i="21"/>
  <c r="AS25" i="21"/>
  <c r="AR25" i="21"/>
  <c r="AQ25" i="21"/>
  <c r="AP25" i="21"/>
  <c r="AO25" i="21"/>
  <c r="AN25" i="21"/>
  <c r="AM25" i="21"/>
  <c r="AL25" i="21"/>
  <c r="AK25" i="21"/>
  <c r="AJ25" i="21"/>
  <c r="AI25" i="21"/>
  <c r="AH25" i="21"/>
  <c r="AG25" i="21"/>
  <c r="AF25" i="21"/>
  <c r="AA25" i="21"/>
  <c r="AS24" i="21"/>
  <c r="AR24" i="21"/>
  <c r="AQ24" i="21"/>
  <c r="AP24" i="21"/>
  <c r="AO24" i="21"/>
  <c r="AN24" i="21"/>
  <c r="AM24" i="21"/>
  <c r="AL24" i="21"/>
  <c r="AK24" i="21"/>
  <c r="AJ24" i="21"/>
  <c r="AI24" i="21"/>
  <c r="AH24" i="21"/>
  <c r="AG24" i="21"/>
  <c r="AF24" i="21"/>
  <c r="AA24" i="21"/>
  <c r="AS23" i="21"/>
  <c r="AR23" i="21"/>
  <c r="AQ23" i="21"/>
  <c r="AP23" i="21"/>
  <c r="AO23" i="21"/>
  <c r="AN23" i="21"/>
  <c r="AM23" i="21"/>
  <c r="AL23" i="21"/>
  <c r="AK23" i="21"/>
  <c r="AJ23" i="21"/>
  <c r="AI23" i="21"/>
  <c r="AH23" i="21"/>
  <c r="AG23" i="21"/>
  <c r="AF23" i="21"/>
  <c r="AA23" i="21"/>
  <c r="AS22" i="21"/>
  <c r="AR22" i="21"/>
  <c r="AQ22" i="21"/>
  <c r="AP22" i="21"/>
  <c r="AO22" i="21"/>
  <c r="AN22" i="21"/>
  <c r="AM22" i="21"/>
  <c r="AL22" i="21"/>
  <c r="AK22" i="21"/>
  <c r="AJ22" i="21"/>
  <c r="AI22" i="21"/>
  <c r="AH22" i="21"/>
  <c r="AG22" i="21"/>
  <c r="AF22" i="21"/>
  <c r="AA22" i="21"/>
  <c r="AS21" i="21"/>
  <c r="AR21" i="21"/>
  <c r="AQ21" i="21"/>
  <c r="AP21" i="21"/>
  <c r="AO21" i="21"/>
  <c r="AN21" i="21"/>
  <c r="AM21" i="21"/>
  <c r="AL21" i="21"/>
  <c r="AK21" i="21"/>
  <c r="AJ21" i="21"/>
  <c r="AI21" i="21"/>
  <c r="AH21" i="21"/>
  <c r="AG21" i="21"/>
  <c r="AF21" i="21"/>
  <c r="AA21" i="21"/>
  <c r="AS20" i="21"/>
  <c r="AR20" i="21"/>
  <c r="AQ20" i="21"/>
  <c r="AP20" i="21"/>
  <c r="AO20" i="21"/>
  <c r="AN20" i="21"/>
  <c r="AM20" i="21"/>
  <c r="AL20" i="21"/>
  <c r="AK20" i="21"/>
  <c r="AJ20" i="21"/>
  <c r="AI20" i="21"/>
  <c r="AH20" i="21"/>
  <c r="AG20" i="21"/>
  <c r="AF20" i="21"/>
  <c r="AA20" i="21"/>
  <c r="AS19" i="21"/>
  <c r="AR19" i="21"/>
  <c r="AQ19" i="21"/>
  <c r="AP19" i="21"/>
  <c r="AO19" i="21"/>
  <c r="AN19" i="21"/>
  <c r="AM19" i="21"/>
  <c r="AL19" i="21"/>
  <c r="AK19" i="21"/>
  <c r="AJ19" i="21"/>
  <c r="AI19" i="21"/>
  <c r="AH19" i="21"/>
  <c r="AG19" i="21"/>
  <c r="AF19" i="21"/>
  <c r="AA19" i="21"/>
  <c r="AS18" i="21"/>
  <c r="AR18" i="21"/>
  <c r="AQ18" i="21"/>
  <c r="AP18" i="21"/>
  <c r="AO18" i="21"/>
  <c r="AN18" i="21"/>
  <c r="AM18" i="21"/>
  <c r="AL18" i="21"/>
  <c r="AK18" i="21"/>
  <c r="AJ18" i="21"/>
  <c r="AI18" i="21"/>
  <c r="AH18" i="21"/>
  <c r="AG18" i="21"/>
  <c r="AF18" i="21"/>
  <c r="AA18" i="21"/>
  <c r="AS17" i="21"/>
  <c r="AR17" i="21"/>
  <c r="AQ17" i="21"/>
  <c r="AP17" i="21"/>
  <c r="AO17" i="21"/>
  <c r="AN17" i="21"/>
  <c r="AM17" i="21"/>
  <c r="AL17" i="21"/>
  <c r="AK17" i="21"/>
  <c r="AJ17" i="21"/>
  <c r="AI17" i="21"/>
  <c r="AH17" i="21"/>
  <c r="AG17" i="21"/>
  <c r="AF17" i="21"/>
  <c r="AA17" i="21"/>
  <c r="AS16" i="21"/>
  <c r="AR16" i="21"/>
  <c r="AQ16" i="21"/>
  <c r="AP16" i="21"/>
  <c r="AO16" i="21"/>
  <c r="AN16" i="21"/>
  <c r="AM16" i="21"/>
  <c r="AL16" i="21"/>
  <c r="AK16" i="21"/>
  <c r="AJ16" i="21"/>
  <c r="AI16" i="21"/>
  <c r="AH16" i="21"/>
  <c r="AG16" i="21"/>
  <c r="AF16" i="21"/>
  <c r="AA16" i="21"/>
  <c r="AS15" i="21"/>
  <c r="AR15" i="21"/>
  <c r="AQ15" i="21"/>
  <c r="AP15" i="21"/>
  <c r="AO15" i="21"/>
  <c r="AN15" i="21"/>
  <c r="AM15" i="21"/>
  <c r="AL15" i="21"/>
  <c r="AK15" i="21"/>
  <c r="AJ15" i="21"/>
  <c r="AI15" i="21"/>
  <c r="AH15" i="21"/>
  <c r="AG15" i="21"/>
  <c r="AF15" i="21"/>
  <c r="AA15" i="21"/>
  <c r="AS14" i="21"/>
  <c r="AR14" i="21"/>
  <c r="AQ14" i="21"/>
  <c r="AP14" i="21"/>
  <c r="AO14" i="21"/>
  <c r="AN14" i="21"/>
  <c r="AM14" i="21"/>
  <c r="AL14" i="21"/>
  <c r="AK14" i="21"/>
  <c r="AJ14" i="21"/>
  <c r="AI14" i="21"/>
  <c r="AH14" i="21"/>
  <c r="AG14" i="21"/>
  <c r="AF14" i="21"/>
  <c r="AA14" i="21"/>
  <c r="D14" i="21"/>
  <c r="L14" i="21" s="1"/>
  <c r="D9" i="21"/>
  <c r="J7" i="21"/>
  <c r="Z45" i="21" s="1"/>
  <c r="AS45" i="21" s="1"/>
  <c r="J6" i="21"/>
  <c r="D6" i="21"/>
  <c r="J5" i="21"/>
  <c r="W2" i="21"/>
  <c r="D31" i="21" s="1"/>
  <c r="C2" i="21"/>
  <c r="AS44" i="20"/>
  <c r="AR44" i="20"/>
  <c r="AQ44" i="20"/>
  <c r="AP44" i="20"/>
  <c r="AO44" i="20"/>
  <c r="AN44" i="20"/>
  <c r="AM44" i="20"/>
  <c r="AL44" i="20"/>
  <c r="AK44" i="20"/>
  <c r="AJ44" i="20"/>
  <c r="AI44" i="20"/>
  <c r="AH44" i="20"/>
  <c r="AG44" i="20"/>
  <c r="AF44" i="20"/>
  <c r="AA44" i="20"/>
  <c r="AS43" i="20"/>
  <c r="AR43" i="20"/>
  <c r="AQ43" i="20"/>
  <c r="AP43" i="20"/>
  <c r="AO43" i="20"/>
  <c r="AN43" i="20"/>
  <c r="AM43" i="20"/>
  <c r="AL43" i="20"/>
  <c r="AK43" i="20"/>
  <c r="AJ43" i="20"/>
  <c r="AI43" i="20"/>
  <c r="AH43" i="20"/>
  <c r="AG43" i="20"/>
  <c r="AF43" i="20"/>
  <c r="AA43" i="20"/>
  <c r="AS42" i="20"/>
  <c r="AR42" i="20"/>
  <c r="AQ42" i="20"/>
  <c r="AP42" i="20"/>
  <c r="AO42" i="20"/>
  <c r="AN42" i="20"/>
  <c r="AM42" i="20"/>
  <c r="AL42" i="20"/>
  <c r="AK42" i="20"/>
  <c r="AJ42" i="20"/>
  <c r="AI42" i="20"/>
  <c r="AH42" i="20"/>
  <c r="AG42" i="20"/>
  <c r="AF42" i="20"/>
  <c r="AA42" i="20"/>
  <c r="AS41" i="20"/>
  <c r="AR41" i="20"/>
  <c r="AQ41" i="20"/>
  <c r="AP41" i="20"/>
  <c r="AO41" i="20"/>
  <c r="AN41" i="20"/>
  <c r="AM41" i="20"/>
  <c r="AL41" i="20"/>
  <c r="AK41" i="20"/>
  <c r="AJ41" i="20"/>
  <c r="AI41" i="20"/>
  <c r="AH41" i="20"/>
  <c r="AG41" i="20"/>
  <c r="AF41" i="20"/>
  <c r="AA41" i="20"/>
  <c r="AS40" i="20"/>
  <c r="AR40" i="20"/>
  <c r="AQ40" i="20"/>
  <c r="AP40" i="20"/>
  <c r="AO40" i="20"/>
  <c r="AN40" i="20"/>
  <c r="AM40" i="20"/>
  <c r="AL40" i="20"/>
  <c r="AK40" i="20"/>
  <c r="AJ40" i="20"/>
  <c r="AI40" i="20"/>
  <c r="AH40" i="20"/>
  <c r="AG40" i="20"/>
  <c r="AF40" i="20"/>
  <c r="AA40" i="20"/>
  <c r="AS39" i="20"/>
  <c r="AR39" i="20"/>
  <c r="AQ39" i="20"/>
  <c r="AP39" i="20"/>
  <c r="AO39" i="20"/>
  <c r="AN39" i="20"/>
  <c r="AM39" i="20"/>
  <c r="AL39" i="20"/>
  <c r="AK39" i="20"/>
  <c r="AJ39" i="20"/>
  <c r="AI39" i="20"/>
  <c r="AH39" i="20"/>
  <c r="AG39" i="20"/>
  <c r="AF39" i="20"/>
  <c r="AA39" i="20"/>
  <c r="AS38" i="20"/>
  <c r="AR38" i="20"/>
  <c r="AQ38" i="20"/>
  <c r="AP38" i="20"/>
  <c r="AO38" i="20"/>
  <c r="AN38" i="20"/>
  <c r="AM38" i="20"/>
  <c r="AL38" i="20"/>
  <c r="AK38" i="20"/>
  <c r="AJ38" i="20"/>
  <c r="AI38" i="20"/>
  <c r="AH38" i="20"/>
  <c r="AG38" i="20"/>
  <c r="AF38" i="20"/>
  <c r="AA38" i="20"/>
  <c r="AS37" i="20"/>
  <c r="AR37" i="20"/>
  <c r="AQ37" i="20"/>
  <c r="AP37" i="20"/>
  <c r="AO37" i="20"/>
  <c r="AN37" i="20"/>
  <c r="AM37" i="20"/>
  <c r="AL37" i="20"/>
  <c r="AK37" i="20"/>
  <c r="AJ37" i="20"/>
  <c r="AI37" i="20"/>
  <c r="AH37" i="20"/>
  <c r="AG37" i="20"/>
  <c r="AF37" i="20"/>
  <c r="AA37" i="20"/>
  <c r="AS36" i="20"/>
  <c r="AR36" i="20"/>
  <c r="AQ36" i="20"/>
  <c r="AP36" i="20"/>
  <c r="AO36" i="20"/>
  <c r="AN36" i="20"/>
  <c r="AM36" i="20"/>
  <c r="AL36" i="20"/>
  <c r="AK36" i="20"/>
  <c r="AJ36" i="20"/>
  <c r="AI36" i="20"/>
  <c r="AH36" i="20"/>
  <c r="AG36" i="20"/>
  <c r="AF36" i="20"/>
  <c r="AA36" i="20"/>
  <c r="AS35" i="20"/>
  <c r="AR35" i="20"/>
  <c r="AQ35" i="20"/>
  <c r="AP35" i="20"/>
  <c r="AO35" i="20"/>
  <c r="AN35" i="20"/>
  <c r="AM35" i="20"/>
  <c r="AL35" i="20"/>
  <c r="AK35" i="20"/>
  <c r="AJ35" i="20"/>
  <c r="AI35" i="20"/>
  <c r="AH35" i="20"/>
  <c r="AG35" i="20"/>
  <c r="AF35" i="20"/>
  <c r="AA35" i="20"/>
  <c r="AS34" i="20"/>
  <c r="AR34" i="20"/>
  <c r="AQ34" i="20"/>
  <c r="AP34" i="20"/>
  <c r="AO34" i="20"/>
  <c r="AN34" i="20"/>
  <c r="AM34" i="20"/>
  <c r="AL34" i="20"/>
  <c r="AK34" i="20"/>
  <c r="AJ34" i="20"/>
  <c r="AI34" i="20"/>
  <c r="AH34" i="20"/>
  <c r="AG34" i="20"/>
  <c r="AF34" i="20"/>
  <c r="AA34" i="20"/>
  <c r="AS33" i="20"/>
  <c r="AR33" i="20"/>
  <c r="AQ33" i="20"/>
  <c r="AP33" i="20"/>
  <c r="AO33" i="20"/>
  <c r="AN33" i="20"/>
  <c r="AM33" i="20"/>
  <c r="AL33" i="20"/>
  <c r="AK33" i="20"/>
  <c r="AJ33" i="20"/>
  <c r="AI33" i="20"/>
  <c r="AH33" i="20"/>
  <c r="AG33" i="20"/>
  <c r="AF33" i="20"/>
  <c r="AA33" i="20"/>
  <c r="AS32" i="20"/>
  <c r="AR32" i="20"/>
  <c r="AQ32" i="20"/>
  <c r="AP32" i="20"/>
  <c r="AO32" i="20"/>
  <c r="AN32" i="20"/>
  <c r="AM32" i="20"/>
  <c r="AL32" i="20"/>
  <c r="AK32" i="20"/>
  <c r="AJ32" i="20"/>
  <c r="AI32" i="20"/>
  <c r="AH32" i="20"/>
  <c r="AG32" i="20"/>
  <c r="AF32" i="20"/>
  <c r="AA32" i="20"/>
  <c r="AS31" i="20"/>
  <c r="AR31" i="20"/>
  <c r="AQ31" i="20"/>
  <c r="AP31" i="20"/>
  <c r="AO31" i="20"/>
  <c r="AN31" i="20"/>
  <c r="AM31" i="20"/>
  <c r="AL31" i="20"/>
  <c r="AK31" i="20"/>
  <c r="AJ31" i="20"/>
  <c r="AI31" i="20"/>
  <c r="AH31" i="20"/>
  <c r="AG31" i="20"/>
  <c r="AF31" i="20"/>
  <c r="AA31" i="20"/>
  <c r="AS30" i="20"/>
  <c r="AR30" i="20"/>
  <c r="AQ30" i="20"/>
  <c r="AP30" i="20"/>
  <c r="AO30" i="20"/>
  <c r="AN30" i="20"/>
  <c r="AM30" i="20"/>
  <c r="AL30" i="20"/>
  <c r="AK30" i="20"/>
  <c r="AJ30" i="20"/>
  <c r="AI30" i="20"/>
  <c r="AH30" i="20"/>
  <c r="AG30" i="20"/>
  <c r="AF30" i="20"/>
  <c r="AA30" i="20"/>
  <c r="AS29" i="20"/>
  <c r="AR29" i="20"/>
  <c r="AQ29" i="20"/>
  <c r="AP29" i="20"/>
  <c r="AO29" i="20"/>
  <c r="AN29" i="20"/>
  <c r="AM29" i="20"/>
  <c r="AL29" i="20"/>
  <c r="AK29" i="20"/>
  <c r="AJ29" i="20"/>
  <c r="AI29" i="20"/>
  <c r="AH29" i="20"/>
  <c r="AG29" i="20"/>
  <c r="AF29" i="20"/>
  <c r="AA29" i="20"/>
  <c r="AS28" i="20"/>
  <c r="AR28" i="20"/>
  <c r="AQ28" i="20"/>
  <c r="AP28" i="20"/>
  <c r="AO28" i="20"/>
  <c r="AN28" i="20"/>
  <c r="AM28" i="20"/>
  <c r="AL28" i="20"/>
  <c r="AK28" i="20"/>
  <c r="AJ28" i="20"/>
  <c r="AI28" i="20"/>
  <c r="AH28" i="20"/>
  <c r="AG28" i="20"/>
  <c r="AF28" i="20"/>
  <c r="AA28" i="20"/>
  <c r="AS27" i="20"/>
  <c r="AR27" i="20"/>
  <c r="AQ27" i="20"/>
  <c r="AP27" i="20"/>
  <c r="AO27" i="20"/>
  <c r="AN27" i="20"/>
  <c r="AM27" i="20"/>
  <c r="AL27" i="20"/>
  <c r="AK27" i="20"/>
  <c r="AJ27" i="20"/>
  <c r="AI27" i="20"/>
  <c r="AH27" i="20"/>
  <c r="AG27" i="20"/>
  <c r="AF27" i="20"/>
  <c r="AA27" i="20"/>
  <c r="AS26" i="20"/>
  <c r="AR26" i="20"/>
  <c r="AQ26" i="20"/>
  <c r="AP26" i="20"/>
  <c r="AO26" i="20"/>
  <c r="AN26" i="20"/>
  <c r="AM26" i="20"/>
  <c r="AL26" i="20"/>
  <c r="AK26" i="20"/>
  <c r="AJ26" i="20"/>
  <c r="AI26" i="20"/>
  <c r="AH26" i="20"/>
  <c r="AG26" i="20"/>
  <c r="AF26" i="20"/>
  <c r="AA26" i="20"/>
  <c r="AS25" i="20"/>
  <c r="AR25" i="20"/>
  <c r="AQ25" i="20"/>
  <c r="AP25" i="20"/>
  <c r="AO25" i="20"/>
  <c r="AN25" i="20"/>
  <c r="AM25" i="20"/>
  <c r="AL25" i="20"/>
  <c r="AK25" i="20"/>
  <c r="AJ25" i="20"/>
  <c r="AI25" i="20"/>
  <c r="AH25" i="20"/>
  <c r="AG25" i="20"/>
  <c r="AF25" i="20"/>
  <c r="AA25" i="20"/>
  <c r="D25" i="20"/>
  <c r="L25" i="20" s="1"/>
  <c r="AS24" i="20"/>
  <c r="AR24" i="20"/>
  <c r="AQ24" i="20"/>
  <c r="AP24" i="20"/>
  <c r="AO24" i="20"/>
  <c r="AN24" i="20"/>
  <c r="AM24" i="20"/>
  <c r="AL24" i="20"/>
  <c r="AK24" i="20"/>
  <c r="AJ24" i="20"/>
  <c r="AI24" i="20"/>
  <c r="AH24" i="20"/>
  <c r="AG24" i="20"/>
  <c r="AF24" i="20"/>
  <c r="AA24" i="20"/>
  <c r="AS23" i="20"/>
  <c r="AR23" i="20"/>
  <c r="AQ23" i="20"/>
  <c r="AP23" i="20"/>
  <c r="AO23" i="20"/>
  <c r="AN23" i="20"/>
  <c r="AM23" i="20"/>
  <c r="AL23" i="20"/>
  <c r="AK23" i="20"/>
  <c r="AJ23" i="20"/>
  <c r="AI23" i="20"/>
  <c r="AH23" i="20"/>
  <c r="AG23" i="20"/>
  <c r="AF23" i="20"/>
  <c r="AA23" i="20"/>
  <c r="D23" i="20"/>
  <c r="L23" i="20" s="1"/>
  <c r="AS22" i="20"/>
  <c r="AR22" i="20"/>
  <c r="AQ22" i="20"/>
  <c r="AP22" i="20"/>
  <c r="AO22" i="20"/>
  <c r="AN22" i="20"/>
  <c r="AM22" i="20"/>
  <c r="AL22" i="20"/>
  <c r="AK22" i="20"/>
  <c r="AJ22" i="20"/>
  <c r="AI22" i="20"/>
  <c r="AH22" i="20"/>
  <c r="AG22" i="20"/>
  <c r="AF22" i="20"/>
  <c r="AA22" i="20"/>
  <c r="AS21" i="20"/>
  <c r="AR21" i="20"/>
  <c r="AQ21" i="20"/>
  <c r="AP21" i="20"/>
  <c r="AO21" i="20"/>
  <c r="AN21" i="20"/>
  <c r="AM21" i="20"/>
  <c r="AL21" i="20"/>
  <c r="AK21" i="20"/>
  <c r="AJ21" i="20"/>
  <c r="AI21" i="20"/>
  <c r="AH21" i="20"/>
  <c r="AG21" i="20"/>
  <c r="AF21" i="20"/>
  <c r="AA21" i="20"/>
  <c r="D21" i="20"/>
  <c r="C21" i="20" s="1"/>
  <c r="AS20" i="20"/>
  <c r="AR20" i="20"/>
  <c r="AQ20" i="20"/>
  <c r="AP20" i="20"/>
  <c r="AO20" i="20"/>
  <c r="AN20" i="20"/>
  <c r="AM20" i="20"/>
  <c r="AL20" i="20"/>
  <c r="AK20" i="20"/>
  <c r="AJ20" i="20"/>
  <c r="AI20" i="20"/>
  <c r="AH20" i="20"/>
  <c r="AG20" i="20"/>
  <c r="AF20" i="20"/>
  <c r="AA20" i="20"/>
  <c r="AS19" i="20"/>
  <c r="AR19" i="20"/>
  <c r="AQ19" i="20"/>
  <c r="AP19" i="20"/>
  <c r="AO19" i="20"/>
  <c r="AN19" i="20"/>
  <c r="AM19" i="20"/>
  <c r="AL19" i="20"/>
  <c r="AK19" i="20"/>
  <c r="AJ19" i="20"/>
  <c r="AI19" i="20"/>
  <c r="AH19" i="20"/>
  <c r="AG19" i="20"/>
  <c r="AF19" i="20"/>
  <c r="AA19" i="20"/>
  <c r="D19" i="20"/>
  <c r="C19" i="20" s="1"/>
  <c r="AS18" i="20"/>
  <c r="AR18" i="20"/>
  <c r="AQ18" i="20"/>
  <c r="AP18" i="20"/>
  <c r="AO18" i="20"/>
  <c r="AN18" i="20"/>
  <c r="AM18" i="20"/>
  <c r="AL18" i="20"/>
  <c r="AK18" i="20"/>
  <c r="AJ18" i="20"/>
  <c r="AI18" i="20"/>
  <c r="AH18" i="20"/>
  <c r="AG18" i="20"/>
  <c r="AF18" i="20"/>
  <c r="AA18" i="20"/>
  <c r="AS17" i="20"/>
  <c r="AR17" i="20"/>
  <c r="AQ17" i="20"/>
  <c r="AP17" i="20"/>
  <c r="AO17" i="20"/>
  <c r="AN17" i="20"/>
  <c r="AM17" i="20"/>
  <c r="AL17" i="20"/>
  <c r="AK17" i="20"/>
  <c r="AJ17" i="20"/>
  <c r="AI17" i="20"/>
  <c r="AH17" i="20"/>
  <c r="AG17" i="20"/>
  <c r="AF17" i="20"/>
  <c r="AA17" i="20"/>
  <c r="D17" i="20"/>
  <c r="C17" i="20" s="1"/>
  <c r="AS16" i="20"/>
  <c r="AR16" i="20"/>
  <c r="AQ16" i="20"/>
  <c r="AP16" i="20"/>
  <c r="AO16" i="20"/>
  <c r="AN16" i="20"/>
  <c r="AM16" i="20"/>
  <c r="AL16" i="20"/>
  <c r="AK16" i="20"/>
  <c r="AJ16" i="20"/>
  <c r="AI16" i="20"/>
  <c r="AH16" i="20"/>
  <c r="AG16" i="20"/>
  <c r="AF16" i="20"/>
  <c r="AA16" i="20"/>
  <c r="AS15" i="20"/>
  <c r="AR15" i="20"/>
  <c r="AQ15" i="20"/>
  <c r="AP15" i="20"/>
  <c r="AO15" i="20"/>
  <c r="AN15" i="20"/>
  <c r="AM15" i="20"/>
  <c r="AL15" i="20"/>
  <c r="AK15" i="20"/>
  <c r="AJ15" i="20"/>
  <c r="AI15" i="20"/>
  <c r="AH15" i="20"/>
  <c r="AG15" i="20"/>
  <c r="AF15" i="20"/>
  <c r="AA15" i="20"/>
  <c r="D15" i="20"/>
  <c r="C15" i="20" s="1"/>
  <c r="AS14" i="20"/>
  <c r="AR14" i="20"/>
  <c r="AQ14" i="20"/>
  <c r="AP14" i="20"/>
  <c r="AO14" i="20"/>
  <c r="AN14" i="20"/>
  <c r="AM14" i="20"/>
  <c r="AL14" i="20"/>
  <c r="AK14" i="20"/>
  <c r="AJ14" i="20"/>
  <c r="AI14" i="20"/>
  <c r="AH14" i="20"/>
  <c r="AG14" i="20"/>
  <c r="AF14" i="20"/>
  <c r="AA14" i="20"/>
  <c r="J7" i="20"/>
  <c r="X45" i="20" s="1"/>
  <c r="AQ45" i="20" s="1"/>
  <c r="J6" i="20"/>
  <c r="J5" i="20"/>
  <c r="W2" i="20"/>
  <c r="D41" i="20" s="1"/>
  <c r="C2" i="20"/>
  <c r="AS44" i="19"/>
  <c r="AR44" i="19"/>
  <c r="AQ44" i="19"/>
  <c r="AP44" i="19"/>
  <c r="AO44" i="19"/>
  <c r="AN44" i="19"/>
  <c r="AM44" i="19"/>
  <c r="AL44" i="19"/>
  <c r="AK44" i="19"/>
  <c r="AJ44" i="19"/>
  <c r="AI44" i="19"/>
  <c r="AH44" i="19"/>
  <c r="AG44" i="19"/>
  <c r="AF44" i="19"/>
  <c r="AA44" i="19"/>
  <c r="AS43" i="19"/>
  <c r="AR43" i="19"/>
  <c r="AQ43" i="19"/>
  <c r="AP43" i="19"/>
  <c r="AO43" i="19"/>
  <c r="AN43" i="19"/>
  <c r="AM43" i="19"/>
  <c r="AL43" i="19"/>
  <c r="AK43" i="19"/>
  <c r="AJ43" i="19"/>
  <c r="AI43" i="19"/>
  <c r="AH43" i="19"/>
  <c r="AG43" i="19"/>
  <c r="AF43" i="19"/>
  <c r="AA43" i="19"/>
  <c r="AS42" i="19"/>
  <c r="AR42" i="19"/>
  <c r="AQ42" i="19"/>
  <c r="AP42" i="19"/>
  <c r="AO42" i="19"/>
  <c r="AN42" i="19"/>
  <c r="AM42" i="19"/>
  <c r="AL42" i="19"/>
  <c r="AK42" i="19"/>
  <c r="AJ42" i="19"/>
  <c r="AI42" i="19"/>
  <c r="AH42" i="19"/>
  <c r="AG42" i="19"/>
  <c r="AF42" i="19"/>
  <c r="AA42" i="19"/>
  <c r="AS41" i="19"/>
  <c r="AR41" i="19"/>
  <c r="AQ41" i="19"/>
  <c r="AP41" i="19"/>
  <c r="AO41" i="19"/>
  <c r="AN41" i="19"/>
  <c r="AM41" i="19"/>
  <c r="AL41" i="19"/>
  <c r="AK41" i="19"/>
  <c r="AJ41" i="19"/>
  <c r="AI41" i="19"/>
  <c r="AH41" i="19"/>
  <c r="AG41" i="19"/>
  <c r="AF41" i="19"/>
  <c r="AA41" i="19"/>
  <c r="AS40" i="19"/>
  <c r="AR40" i="19"/>
  <c r="AQ40" i="19"/>
  <c r="AP40" i="19"/>
  <c r="AO40" i="19"/>
  <c r="AN40" i="19"/>
  <c r="AM40" i="19"/>
  <c r="AL40" i="19"/>
  <c r="AK40" i="19"/>
  <c r="AJ40" i="19"/>
  <c r="AI40" i="19"/>
  <c r="AH40" i="19"/>
  <c r="AG40" i="19"/>
  <c r="AF40" i="19"/>
  <c r="AA40" i="19"/>
  <c r="AS39" i="19"/>
  <c r="AR39" i="19"/>
  <c r="AQ39" i="19"/>
  <c r="AP39" i="19"/>
  <c r="AO39" i="19"/>
  <c r="AN39" i="19"/>
  <c r="AM39" i="19"/>
  <c r="AL39" i="19"/>
  <c r="AK39" i="19"/>
  <c r="AJ39" i="19"/>
  <c r="AI39" i="19"/>
  <c r="AH39" i="19"/>
  <c r="AG39" i="19"/>
  <c r="AF39" i="19"/>
  <c r="AA39" i="19"/>
  <c r="AS38" i="19"/>
  <c r="AR38" i="19"/>
  <c r="AQ38" i="19"/>
  <c r="AP38" i="19"/>
  <c r="AO38" i="19"/>
  <c r="AN38" i="19"/>
  <c r="AM38" i="19"/>
  <c r="AL38" i="19"/>
  <c r="AK38" i="19"/>
  <c r="AJ38" i="19"/>
  <c r="AI38" i="19"/>
  <c r="AH38" i="19"/>
  <c r="AG38" i="19"/>
  <c r="AF38" i="19"/>
  <c r="AA38" i="19"/>
  <c r="AS37" i="19"/>
  <c r="AR37" i="19"/>
  <c r="AQ37" i="19"/>
  <c r="AP37" i="19"/>
  <c r="AO37" i="19"/>
  <c r="AN37" i="19"/>
  <c r="AM37" i="19"/>
  <c r="AL37" i="19"/>
  <c r="AK37" i="19"/>
  <c r="AJ37" i="19"/>
  <c r="AI37" i="19"/>
  <c r="AH37" i="19"/>
  <c r="AG37" i="19"/>
  <c r="AF37" i="19"/>
  <c r="AA37" i="19"/>
  <c r="AS36" i="19"/>
  <c r="AR36" i="19"/>
  <c r="AQ36" i="19"/>
  <c r="AP36" i="19"/>
  <c r="AO36" i="19"/>
  <c r="AN36" i="19"/>
  <c r="AM36" i="19"/>
  <c r="AL36" i="19"/>
  <c r="AK36" i="19"/>
  <c r="AJ36" i="19"/>
  <c r="AI36" i="19"/>
  <c r="AH36" i="19"/>
  <c r="AG36" i="19"/>
  <c r="AF36" i="19"/>
  <c r="AA36" i="19"/>
  <c r="AS35" i="19"/>
  <c r="AR35" i="19"/>
  <c r="AQ35" i="19"/>
  <c r="AP35" i="19"/>
  <c r="AO35" i="19"/>
  <c r="AN35" i="19"/>
  <c r="AM35" i="19"/>
  <c r="AL35" i="19"/>
  <c r="AK35" i="19"/>
  <c r="AJ35" i="19"/>
  <c r="AI35" i="19"/>
  <c r="AH35" i="19"/>
  <c r="AG35" i="19"/>
  <c r="AF35" i="19"/>
  <c r="AA35" i="19"/>
  <c r="AS34" i="19"/>
  <c r="AR34" i="19"/>
  <c r="AQ34" i="19"/>
  <c r="AP34" i="19"/>
  <c r="AO34" i="19"/>
  <c r="AN34" i="19"/>
  <c r="AM34" i="19"/>
  <c r="AL34" i="19"/>
  <c r="AK34" i="19"/>
  <c r="AJ34" i="19"/>
  <c r="AI34" i="19"/>
  <c r="AH34" i="19"/>
  <c r="AG34" i="19"/>
  <c r="AF34" i="19"/>
  <c r="AA34" i="19"/>
  <c r="AS33" i="19"/>
  <c r="AR33" i="19"/>
  <c r="AQ33" i="19"/>
  <c r="AP33" i="19"/>
  <c r="AO33" i="19"/>
  <c r="AN33" i="19"/>
  <c r="AM33" i="19"/>
  <c r="AL33" i="19"/>
  <c r="AK33" i="19"/>
  <c r="AJ33" i="19"/>
  <c r="AI33" i="19"/>
  <c r="AH33" i="19"/>
  <c r="AG33" i="19"/>
  <c r="AF33" i="19"/>
  <c r="AA33" i="19"/>
  <c r="AS32" i="19"/>
  <c r="AR32" i="19"/>
  <c r="AQ32" i="19"/>
  <c r="AP32" i="19"/>
  <c r="AO32" i="19"/>
  <c r="AN32" i="19"/>
  <c r="AM32" i="19"/>
  <c r="AL32" i="19"/>
  <c r="AK32" i="19"/>
  <c r="AJ32" i="19"/>
  <c r="AI32" i="19"/>
  <c r="AH32" i="19"/>
  <c r="AG32" i="19"/>
  <c r="AF32" i="19"/>
  <c r="AA32" i="19"/>
  <c r="AS31" i="19"/>
  <c r="AR31" i="19"/>
  <c r="AQ31" i="19"/>
  <c r="AP31" i="19"/>
  <c r="AO31" i="19"/>
  <c r="AN31" i="19"/>
  <c r="AM31" i="19"/>
  <c r="AL31" i="19"/>
  <c r="AK31" i="19"/>
  <c r="AJ31" i="19"/>
  <c r="AI31" i="19"/>
  <c r="AH31" i="19"/>
  <c r="AG31" i="19"/>
  <c r="AF31" i="19"/>
  <c r="AA31" i="19"/>
  <c r="AS30" i="19"/>
  <c r="AR30" i="19"/>
  <c r="AQ30" i="19"/>
  <c r="AP30" i="19"/>
  <c r="AO30" i="19"/>
  <c r="AN30" i="19"/>
  <c r="AM30" i="19"/>
  <c r="AL30" i="19"/>
  <c r="AK30" i="19"/>
  <c r="AJ30" i="19"/>
  <c r="AI30" i="19"/>
  <c r="AH30" i="19"/>
  <c r="AG30" i="19"/>
  <c r="AF30" i="19"/>
  <c r="AA30" i="19"/>
  <c r="AS29" i="19"/>
  <c r="AR29" i="19"/>
  <c r="AQ29" i="19"/>
  <c r="AP29" i="19"/>
  <c r="AO29" i="19"/>
  <c r="AN29" i="19"/>
  <c r="AM29" i="19"/>
  <c r="AL29" i="19"/>
  <c r="AK29" i="19"/>
  <c r="AJ29" i="19"/>
  <c r="AI29" i="19"/>
  <c r="AH29" i="19"/>
  <c r="AG29" i="19"/>
  <c r="AF29" i="19"/>
  <c r="AA29" i="19"/>
  <c r="AS28" i="19"/>
  <c r="AR28" i="19"/>
  <c r="AQ28" i="19"/>
  <c r="AP28" i="19"/>
  <c r="AO28" i="19"/>
  <c r="AN28" i="19"/>
  <c r="AM28" i="19"/>
  <c r="AL28" i="19"/>
  <c r="AK28" i="19"/>
  <c r="AJ28" i="19"/>
  <c r="AI28" i="19"/>
  <c r="AH28" i="19"/>
  <c r="AG28" i="19"/>
  <c r="AF28" i="19"/>
  <c r="AA28" i="19"/>
  <c r="AS27" i="19"/>
  <c r="AR27" i="19"/>
  <c r="AQ27" i="19"/>
  <c r="AP27" i="19"/>
  <c r="AO27" i="19"/>
  <c r="AN27" i="19"/>
  <c r="AM27" i="19"/>
  <c r="AL27" i="19"/>
  <c r="AK27" i="19"/>
  <c r="AJ27" i="19"/>
  <c r="AI27" i="19"/>
  <c r="AH27" i="19"/>
  <c r="AG27" i="19"/>
  <c r="AF27" i="19"/>
  <c r="AA27" i="19"/>
  <c r="AS26" i="19"/>
  <c r="AR26" i="19"/>
  <c r="AQ26" i="19"/>
  <c r="AP26" i="19"/>
  <c r="AO26" i="19"/>
  <c r="AN26" i="19"/>
  <c r="AM26" i="19"/>
  <c r="AL26" i="19"/>
  <c r="AK26" i="19"/>
  <c r="AJ26" i="19"/>
  <c r="AI26" i="19"/>
  <c r="AH26" i="19"/>
  <c r="AG26" i="19"/>
  <c r="AF26" i="19"/>
  <c r="AA26" i="19"/>
  <c r="AS25" i="19"/>
  <c r="AR25" i="19"/>
  <c r="AQ25" i="19"/>
  <c r="AP25" i="19"/>
  <c r="AO25" i="19"/>
  <c r="AN25" i="19"/>
  <c r="AM25" i="19"/>
  <c r="AL25" i="19"/>
  <c r="AK25" i="19"/>
  <c r="AJ25" i="19"/>
  <c r="AI25" i="19"/>
  <c r="AH25" i="19"/>
  <c r="AG25" i="19"/>
  <c r="AF25" i="19"/>
  <c r="AA25" i="19"/>
  <c r="AS24" i="19"/>
  <c r="AR24" i="19"/>
  <c r="AQ24" i="19"/>
  <c r="AP24" i="19"/>
  <c r="AO24" i="19"/>
  <c r="AN24" i="19"/>
  <c r="AM24" i="19"/>
  <c r="AL24" i="19"/>
  <c r="AK24" i="19"/>
  <c r="AJ24" i="19"/>
  <c r="AI24" i="19"/>
  <c r="AH24" i="19"/>
  <c r="AG24" i="19"/>
  <c r="AF24" i="19"/>
  <c r="AA24" i="19"/>
  <c r="AS23" i="19"/>
  <c r="AR23" i="19"/>
  <c r="AQ23" i="19"/>
  <c r="AP23" i="19"/>
  <c r="AO23" i="19"/>
  <c r="AN23" i="19"/>
  <c r="AM23" i="19"/>
  <c r="AL23" i="19"/>
  <c r="AK23" i="19"/>
  <c r="AJ23" i="19"/>
  <c r="AI23" i="19"/>
  <c r="AH23" i="19"/>
  <c r="AG23" i="19"/>
  <c r="AF23" i="19"/>
  <c r="AA23" i="19"/>
  <c r="AS22" i="19"/>
  <c r="AR22" i="19"/>
  <c r="AQ22" i="19"/>
  <c r="AP22" i="19"/>
  <c r="AO22" i="19"/>
  <c r="AN22" i="19"/>
  <c r="AM22" i="19"/>
  <c r="AL22" i="19"/>
  <c r="AK22" i="19"/>
  <c r="AJ22" i="19"/>
  <c r="AI22" i="19"/>
  <c r="AH22" i="19"/>
  <c r="AG22" i="19"/>
  <c r="AF22" i="19"/>
  <c r="AA22" i="19"/>
  <c r="AS21" i="19"/>
  <c r="AR21" i="19"/>
  <c r="AQ21" i="19"/>
  <c r="AP21" i="19"/>
  <c r="AO21" i="19"/>
  <c r="AN21" i="19"/>
  <c r="AM21" i="19"/>
  <c r="AL21" i="19"/>
  <c r="AK21" i="19"/>
  <c r="AJ21" i="19"/>
  <c r="AI21" i="19"/>
  <c r="AH21" i="19"/>
  <c r="AG21" i="19"/>
  <c r="AF21" i="19"/>
  <c r="AA21" i="19"/>
  <c r="AS20" i="19"/>
  <c r="AR20" i="19"/>
  <c r="AQ20" i="19"/>
  <c r="AP20" i="19"/>
  <c r="AO20" i="19"/>
  <c r="AN20" i="19"/>
  <c r="AM20" i="19"/>
  <c r="AL20" i="19"/>
  <c r="AK20" i="19"/>
  <c r="AJ20" i="19"/>
  <c r="AI20" i="19"/>
  <c r="AH20" i="19"/>
  <c r="AG20" i="19"/>
  <c r="AF20" i="19"/>
  <c r="AA20" i="19"/>
  <c r="AS19" i="19"/>
  <c r="AR19" i="19"/>
  <c r="AQ19" i="19"/>
  <c r="AP19" i="19"/>
  <c r="AO19" i="19"/>
  <c r="AN19" i="19"/>
  <c r="AM19" i="19"/>
  <c r="AL19" i="19"/>
  <c r="AK19" i="19"/>
  <c r="AJ19" i="19"/>
  <c r="AI19" i="19"/>
  <c r="AH19" i="19"/>
  <c r="AG19" i="19"/>
  <c r="AF19" i="19"/>
  <c r="AA19" i="19"/>
  <c r="AS18" i="19"/>
  <c r="AR18" i="19"/>
  <c r="AQ18" i="19"/>
  <c r="AP18" i="19"/>
  <c r="AO18" i="19"/>
  <c r="AN18" i="19"/>
  <c r="AM18" i="19"/>
  <c r="AL18" i="19"/>
  <c r="AK18" i="19"/>
  <c r="AJ18" i="19"/>
  <c r="AI18" i="19"/>
  <c r="AH18" i="19"/>
  <c r="AG18" i="19"/>
  <c r="AF18" i="19"/>
  <c r="AA18" i="19"/>
  <c r="AS17" i="19"/>
  <c r="AR17" i="19"/>
  <c r="AQ17" i="19"/>
  <c r="AP17" i="19"/>
  <c r="AO17" i="19"/>
  <c r="AN17" i="19"/>
  <c r="AM17" i="19"/>
  <c r="AL17" i="19"/>
  <c r="AK17" i="19"/>
  <c r="AJ17" i="19"/>
  <c r="AI17" i="19"/>
  <c r="AH17" i="19"/>
  <c r="AG17" i="19"/>
  <c r="AF17" i="19"/>
  <c r="AA17" i="19"/>
  <c r="AS16" i="19"/>
  <c r="AR16" i="19"/>
  <c r="AQ16" i="19"/>
  <c r="AP16" i="19"/>
  <c r="AO16" i="19"/>
  <c r="AN16" i="19"/>
  <c r="AM16" i="19"/>
  <c r="AL16" i="19"/>
  <c r="AK16" i="19"/>
  <c r="AJ16" i="19"/>
  <c r="AI16" i="19"/>
  <c r="AH16" i="19"/>
  <c r="AG16" i="19"/>
  <c r="AF16" i="19"/>
  <c r="AA16" i="19"/>
  <c r="AS15" i="19"/>
  <c r="AR15" i="19"/>
  <c r="AQ15" i="19"/>
  <c r="AP15" i="19"/>
  <c r="AO15" i="19"/>
  <c r="AN15" i="19"/>
  <c r="AM15" i="19"/>
  <c r="AL15" i="19"/>
  <c r="AK15" i="19"/>
  <c r="AJ15" i="19"/>
  <c r="AI15" i="19"/>
  <c r="AH15" i="19"/>
  <c r="AG15" i="19"/>
  <c r="AF15" i="19"/>
  <c r="AA15" i="19"/>
  <c r="AS14" i="19"/>
  <c r="AR14" i="19"/>
  <c r="AQ14" i="19"/>
  <c r="AP14" i="19"/>
  <c r="AO14" i="19"/>
  <c r="AN14" i="19"/>
  <c r="AM14" i="19"/>
  <c r="AL14" i="19"/>
  <c r="AK14" i="19"/>
  <c r="AJ14" i="19"/>
  <c r="AI14" i="19"/>
  <c r="AH14" i="19"/>
  <c r="AG14" i="19"/>
  <c r="AF14" i="19"/>
  <c r="AA14" i="19"/>
  <c r="J7" i="19"/>
  <c r="Y45" i="19" s="1"/>
  <c r="AR45" i="19" s="1"/>
  <c r="J6" i="19"/>
  <c r="J5" i="19"/>
  <c r="W2" i="19"/>
  <c r="D39" i="19" s="1"/>
  <c r="C2" i="19"/>
  <c r="AS44" i="18"/>
  <c r="AR44" i="18"/>
  <c r="AQ44" i="18"/>
  <c r="AP44" i="18"/>
  <c r="AO44" i="18"/>
  <c r="AN44" i="18"/>
  <c r="AM44" i="18"/>
  <c r="AL44" i="18"/>
  <c r="AK44" i="18"/>
  <c r="AJ44" i="18"/>
  <c r="AI44" i="18"/>
  <c r="AH44" i="18"/>
  <c r="AG44" i="18"/>
  <c r="AF44" i="18"/>
  <c r="AA44" i="18"/>
  <c r="AS43" i="18"/>
  <c r="AR43" i="18"/>
  <c r="AQ43" i="18"/>
  <c r="AP43" i="18"/>
  <c r="AO43" i="18"/>
  <c r="AN43" i="18"/>
  <c r="AM43" i="18"/>
  <c r="AL43" i="18"/>
  <c r="AK43" i="18"/>
  <c r="AJ43" i="18"/>
  <c r="AI43" i="18"/>
  <c r="AH43" i="18"/>
  <c r="AG43" i="18"/>
  <c r="AF43" i="18"/>
  <c r="AA43" i="18"/>
  <c r="AS42" i="18"/>
  <c r="AR42" i="18"/>
  <c r="AQ42" i="18"/>
  <c r="AP42" i="18"/>
  <c r="AO42" i="18"/>
  <c r="AN42" i="18"/>
  <c r="AM42" i="18"/>
  <c r="AL42" i="18"/>
  <c r="AK42" i="18"/>
  <c r="AJ42" i="18"/>
  <c r="AI42" i="18"/>
  <c r="AH42" i="18"/>
  <c r="AG42" i="18"/>
  <c r="AF42" i="18"/>
  <c r="AA42" i="18"/>
  <c r="AS41" i="18"/>
  <c r="AR41" i="18"/>
  <c r="AQ41" i="18"/>
  <c r="AP41" i="18"/>
  <c r="AO41" i="18"/>
  <c r="AN41" i="18"/>
  <c r="AM41" i="18"/>
  <c r="AL41" i="18"/>
  <c r="AK41" i="18"/>
  <c r="AJ41" i="18"/>
  <c r="AI41" i="18"/>
  <c r="AH41" i="18"/>
  <c r="AG41" i="18"/>
  <c r="AF41" i="18"/>
  <c r="AA41" i="18"/>
  <c r="AS40" i="18"/>
  <c r="AR40" i="18"/>
  <c r="AQ40" i="18"/>
  <c r="AP40" i="18"/>
  <c r="AO40" i="18"/>
  <c r="AN40" i="18"/>
  <c r="AM40" i="18"/>
  <c r="AL40" i="18"/>
  <c r="AK40" i="18"/>
  <c r="AJ40" i="18"/>
  <c r="AI40" i="18"/>
  <c r="AH40" i="18"/>
  <c r="AG40" i="18"/>
  <c r="AF40" i="18"/>
  <c r="AA40" i="18"/>
  <c r="AS39" i="18"/>
  <c r="AR39" i="18"/>
  <c r="AQ39" i="18"/>
  <c r="AP39" i="18"/>
  <c r="AO39" i="18"/>
  <c r="AN39" i="18"/>
  <c r="AM39" i="18"/>
  <c r="AL39" i="18"/>
  <c r="AK39" i="18"/>
  <c r="AJ39" i="18"/>
  <c r="AI39" i="18"/>
  <c r="AH39" i="18"/>
  <c r="AG39" i="18"/>
  <c r="AF39" i="18"/>
  <c r="AA39" i="18"/>
  <c r="AS38" i="18"/>
  <c r="AR38" i="18"/>
  <c r="AQ38" i="18"/>
  <c r="AP38" i="18"/>
  <c r="AO38" i="18"/>
  <c r="AN38" i="18"/>
  <c r="AM38" i="18"/>
  <c r="AL38" i="18"/>
  <c r="AK38" i="18"/>
  <c r="AJ38" i="18"/>
  <c r="AI38" i="18"/>
  <c r="AH38" i="18"/>
  <c r="AG38" i="18"/>
  <c r="AF38" i="18"/>
  <c r="AA38" i="18"/>
  <c r="AS37" i="18"/>
  <c r="AR37" i="18"/>
  <c r="AQ37" i="18"/>
  <c r="AP37" i="18"/>
  <c r="AO37" i="18"/>
  <c r="AN37" i="18"/>
  <c r="AM37" i="18"/>
  <c r="AL37" i="18"/>
  <c r="AK37" i="18"/>
  <c r="AJ37" i="18"/>
  <c r="AI37" i="18"/>
  <c r="AH37" i="18"/>
  <c r="AG37" i="18"/>
  <c r="AF37" i="18"/>
  <c r="AA37" i="18"/>
  <c r="AS36" i="18"/>
  <c r="AR36" i="18"/>
  <c r="AQ36" i="18"/>
  <c r="AP36" i="18"/>
  <c r="AO36" i="18"/>
  <c r="AN36" i="18"/>
  <c r="AM36" i="18"/>
  <c r="AL36" i="18"/>
  <c r="AK36" i="18"/>
  <c r="AJ36" i="18"/>
  <c r="AI36" i="18"/>
  <c r="AH36" i="18"/>
  <c r="AG36" i="18"/>
  <c r="AF36" i="18"/>
  <c r="AA36" i="18"/>
  <c r="AS35" i="18"/>
  <c r="AR35" i="18"/>
  <c r="AQ35" i="18"/>
  <c r="AP35" i="18"/>
  <c r="AO35" i="18"/>
  <c r="AN35" i="18"/>
  <c r="AM35" i="18"/>
  <c r="AL35" i="18"/>
  <c r="AK35" i="18"/>
  <c r="AJ35" i="18"/>
  <c r="AI35" i="18"/>
  <c r="AH35" i="18"/>
  <c r="AG35" i="18"/>
  <c r="AF35" i="18"/>
  <c r="AA35" i="18"/>
  <c r="AS34" i="18"/>
  <c r="AR34" i="18"/>
  <c r="AQ34" i="18"/>
  <c r="AP34" i="18"/>
  <c r="AO34" i="18"/>
  <c r="AN34" i="18"/>
  <c r="AM34" i="18"/>
  <c r="AL34" i="18"/>
  <c r="AK34" i="18"/>
  <c r="AJ34" i="18"/>
  <c r="AI34" i="18"/>
  <c r="AH34" i="18"/>
  <c r="AG34" i="18"/>
  <c r="AF34" i="18"/>
  <c r="AA34" i="18"/>
  <c r="AS33" i="18"/>
  <c r="AR33" i="18"/>
  <c r="AQ33" i="18"/>
  <c r="AP33" i="18"/>
  <c r="AO33" i="18"/>
  <c r="AN33" i="18"/>
  <c r="AM33" i="18"/>
  <c r="AL33" i="18"/>
  <c r="AK33" i="18"/>
  <c r="AJ33" i="18"/>
  <c r="AI33" i="18"/>
  <c r="AH33" i="18"/>
  <c r="AG33" i="18"/>
  <c r="AF33" i="18"/>
  <c r="AA33" i="18"/>
  <c r="AS32" i="18"/>
  <c r="AR32" i="18"/>
  <c r="AQ32" i="18"/>
  <c r="AP32" i="18"/>
  <c r="AO32" i="18"/>
  <c r="AN32" i="18"/>
  <c r="AM32" i="18"/>
  <c r="AL32" i="18"/>
  <c r="AK32" i="18"/>
  <c r="AJ32" i="18"/>
  <c r="AI32" i="18"/>
  <c r="AH32" i="18"/>
  <c r="AG32" i="18"/>
  <c r="AF32" i="18"/>
  <c r="AA32" i="18"/>
  <c r="AS31" i="18"/>
  <c r="AR31" i="18"/>
  <c r="AQ31" i="18"/>
  <c r="AP31" i="18"/>
  <c r="AO31" i="18"/>
  <c r="AN31" i="18"/>
  <c r="AM31" i="18"/>
  <c r="AL31" i="18"/>
  <c r="AK31" i="18"/>
  <c r="AJ31" i="18"/>
  <c r="AI31" i="18"/>
  <c r="AH31" i="18"/>
  <c r="AG31" i="18"/>
  <c r="AF31" i="18"/>
  <c r="AA31" i="18"/>
  <c r="AS30" i="18"/>
  <c r="AR30" i="18"/>
  <c r="AQ30" i="18"/>
  <c r="AP30" i="18"/>
  <c r="AO30" i="18"/>
  <c r="AN30" i="18"/>
  <c r="AM30" i="18"/>
  <c r="AL30" i="18"/>
  <c r="AK30" i="18"/>
  <c r="AJ30" i="18"/>
  <c r="AI30" i="18"/>
  <c r="AH30" i="18"/>
  <c r="AG30" i="18"/>
  <c r="AF30" i="18"/>
  <c r="AA30" i="18"/>
  <c r="AS29" i="18"/>
  <c r="AR29" i="18"/>
  <c r="AQ29" i="18"/>
  <c r="AP29" i="18"/>
  <c r="AO29" i="18"/>
  <c r="AN29" i="18"/>
  <c r="AM29" i="18"/>
  <c r="AL29" i="18"/>
  <c r="AK29" i="18"/>
  <c r="AJ29" i="18"/>
  <c r="AI29" i="18"/>
  <c r="AH29" i="18"/>
  <c r="AG29" i="18"/>
  <c r="AF29" i="18"/>
  <c r="AA29" i="18"/>
  <c r="AS28" i="18"/>
  <c r="AR28" i="18"/>
  <c r="AQ28" i="18"/>
  <c r="AP28" i="18"/>
  <c r="AO28" i="18"/>
  <c r="AN28" i="18"/>
  <c r="AM28" i="18"/>
  <c r="AL28" i="18"/>
  <c r="AK28" i="18"/>
  <c r="AJ28" i="18"/>
  <c r="AI28" i="18"/>
  <c r="AH28" i="18"/>
  <c r="AG28" i="18"/>
  <c r="AF28" i="18"/>
  <c r="AA28" i="18"/>
  <c r="AS27" i="18"/>
  <c r="AR27" i="18"/>
  <c r="AQ27" i="18"/>
  <c r="AP27" i="18"/>
  <c r="AO27" i="18"/>
  <c r="AN27" i="18"/>
  <c r="AM27" i="18"/>
  <c r="AL27" i="18"/>
  <c r="AK27" i="18"/>
  <c r="AJ27" i="18"/>
  <c r="AI27" i="18"/>
  <c r="AH27" i="18"/>
  <c r="AG27" i="18"/>
  <c r="AF27" i="18"/>
  <c r="AA27" i="18"/>
  <c r="AS26" i="18"/>
  <c r="AR26" i="18"/>
  <c r="AQ26" i="18"/>
  <c r="AP26" i="18"/>
  <c r="AO26" i="18"/>
  <c r="AN26" i="18"/>
  <c r="AM26" i="18"/>
  <c r="AL26" i="18"/>
  <c r="AK26" i="18"/>
  <c r="AJ26" i="18"/>
  <c r="AI26" i="18"/>
  <c r="AH26" i="18"/>
  <c r="AG26" i="18"/>
  <c r="AF26" i="18"/>
  <c r="AA26" i="18"/>
  <c r="AS25" i="18"/>
  <c r="AR25" i="18"/>
  <c r="AQ25" i="18"/>
  <c r="AP25" i="18"/>
  <c r="AO25" i="18"/>
  <c r="AN25" i="18"/>
  <c r="AM25" i="18"/>
  <c r="AL25" i="18"/>
  <c r="AK25" i="18"/>
  <c r="AJ25" i="18"/>
  <c r="AI25" i="18"/>
  <c r="AH25" i="18"/>
  <c r="AG25" i="18"/>
  <c r="AF25" i="18"/>
  <c r="AA25" i="18"/>
  <c r="AS24" i="18"/>
  <c r="AR24" i="18"/>
  <c r="AQ24" i="18"/>
  <c r="AP24" i="18"/>
  <c r="AO24" i="18"/>
  <c r="AN24" i="18"/>
  <c r="AM24" i="18"/>
  <c r="AL24" i="18"/>
  <c r="AK24" i="18"/>
  <c r="AJ24" i="18"/>
  <c r="AI24" i="18"/>
  <c r="AH24" i="18"/>
  <c r="AG24" i="18"/>
  <c r="AF24" i="18"/>
  <c r="AA24" i="18"/>
  <c r="AS23" i="18"/>
  <c r="AR23" i="18"/>
  <c r="AQ23" i="18"/>
  <c r="AP23" i="18"/>
  <c r="AO23" i="18"/>
  <c r="AN23" i="18"/>
  <c r="AM23" i="18"/>
  <c r="AL23" i="18"/>
  <c r="AK23" i="18"/>
  <c r="AJ23" i="18"/>
  <c r="AI23" i="18"/>
  <c r="AH23" i="18"/>
  <c r="AG23" i="18"/>
  <c r="AF23" i="18"/>
  <c r="AA23" i="18"/>
  <c r="AS22" i="18"/>
  <c r="AR22" i="18"/>
  <c r="AQ22" i="18"/>
  <c r="AP22" i="18"/>
  <c r="AO22" i="18"/>
  <c r="AN22" i="18"/>
  <c r="AM22" i="18"/>
  <c r="AL22" i="18"/>
  <c r="AK22" i="18"/>
  <c r="AJ22" i="18"/>
  <c r="AI22" i="18"/>
  <c r="AH22" i="18"/>
  <c r="AG22" i="18"/>
  <c r="AF22" i="18"/>
  <c r="AA22" i="18"/>
  <c r="AS21" i="18"/>
  <c r="AR21" i="18"/>
  <c r="AQ21" i="18"/>
  <c r="AP21" i="18"/>
  <c r="AO21" i="18"/>
  <c r="AN21" i="18"/>
  <c r="AM21" i="18"/>
  <c r="AL21" i="18"/>
  <c r="AK21" i="18"/>
  <c r="AJ21" i="18"/>
  <c r="AI21" i="18"/>
  <c r="AH21" i="18"/>
  <c r="AG21" i="18"/>
  <c r="AF21" i="18"/>
  <c r="AA21" i="18"/>
  <c r="AS20" i="18"/>
  <c r="AR20" i="18"/>
  <c r="AQ20" i="18"/>
  <c r="AP20" i="18"/>
  <c r="AO20" i="18"/>
  <c r="AN20" i="18"/>
  <c r="AM20" i="18"/>
  <c r="AL20" i="18"/>
  <c r="AK20" i="18"/>
  <c r="AJ20" i="18"/>
  <c r="AI20" i="18"/>
  <c r="AH20" i="18"/>
  <c r="AG20" i="18"/>
  <c r="AF20" i="18"/>
  <c r="AA20" i="18"/>
  <c r="AS19" i="18"/>
  <c r="AR19" i="18"/>
  <c r="AQ19" i="18"/>
  <c r="AP19" i="18"/>
  <c r="AO19" i="18"/>
  <c r="AN19" i="18"/>
  <c r="AM19" i="18"/>
  <c r="AL19" i="18"/>
  <c r="AK19" i="18"/>
  <c r="AJ19" i="18"/>
  <c r="AI19" i="18"/>
  <c r="AH19" i="18"/>
  <c r="AG19" i="18"/>
  <c r="AF19" i="18"/>
  <c r="AA19" i="18"/>
  <c r="D19" i="18"/>
  <c r="L19" i="18" s="1"/>
  <c r="AS18" i="18"/>
  <c r="AR18" i="18"/>
  <c r="AQ18" i="18"/>
  <c r="AP18" i="18"/>
  <c r="AO18" i="18"/>
  <c r="AN18" i="18"/>
  <c r="AM18" i="18"/>
  <c r="AL18" i="18"/>
  <c r="AK18" i="18"/>
  <c r="AJ18" i="18"/>
  <c r="AI18" i="18"/>
  <c r="AH18" i="18"/>
  <c r="AG18" i="18"/>
  <c r="AF18" i="18"/>
  <c r="AA18" i="18"/>
  <c r="AS17" i="18"/>
  <c r="AR17" i="18"/>
  <c r="AQ17" i="18"/>
  <c r="AP17" i="18"/>
  <c r="AO17" i="18"/>
  <c r="AN17" i="18"/>
  <c r="AM17" i="18"/>
  <c r="AL17" i="18"/>
  <c r="AK17" i="18"/>
  <c r="AJ17" i="18"/>
  <c r="AI17" i="18"/>
  <c r="AH17" i="18"/>
  <c r="AG17" i="18"/>
  <c r="AF17" i="18"/>
  <c r="AA17" i="18"/>
  <c r="D17" i="18"/>
  <c r="L17" i="18" s="1"/>
  <c r="AS16" i="18"/>
  <c r="AR16" i="18"/>
  <c r="AQ16" i="18"/>
  <c r="AP16" i="18"/>
  <c r="AO16" i="18"/>
  <c r="AN16" i="18"/>
  <c r="AM16" i="18"/>
  <c r="AL16" i="18"/>
  <c r="AK16" i="18"/>
  <c r="AJ16" i="18"/>
  <c r="AI16" i="18"/>
  <c r="AH16" i="18"/>
  <c r="AG16" i="18"/>
  <c r="AF16" i="18"/>
  <c r="AA16" i="18"/>
  <c r="AS15" i="18"/>
  <c r="AR15" i="18"/>
  <c r="AQ15" i="18"/>
  <c r="AP15" i="18"/>
  <c r="AO15" i="18"/>
  <c r="AN15" i="18"/>
  <c r="AM15" i="18"/>
  <c r="AL15" i="18"/>
  <c r="AK15" i="18"/>
  <c r="AJ15" i="18"/>
  <c r="AI15" i="18"/>
  <c r="AH15" i="18"/>
  <c r="AG15" i="18"/>
  <c r="AF15" i="18"/>
  <c r="AA15" i="18"/>
  <c r="D15" i="18"/>
  <c r="L15" i="18" s="1"/>
  <c r="AS14" i="18"/>
  <c r="AR14" i="18"/>
  <c r="AQ14" i="18"/>
  <c r="AP14" i="18"/>
  <c r="AO14" i="18"/>
  <c r="AN14" i="18"/>
  <c r="AM14" i="18"/>
  <c r="AL14" i="18"/>
  <c r="AK14" i="18"/>
  <c r="AJ14" i="18"/>
  <c r="AI14" i="18"/>
  <c r="AH14" i="18"/>
  <c r="AG14" i="18"/>
  <c r="AF14" i="18"/>
  <c r="AA14" i="18"/>
  <c r="J7" i="18"/>
  <c r="X45" i="18" s="1"/>
  <c r="AQ45" i="18" s="1"/>
  <c r="J6" i="18"/>
  <c r="J5" i="18"/>
  <c r="W2" i="18"/>
  <c r="D41" i="18" s="1"/>
  <c r="C2" i="18"/>
  <c r="AS44" i="17"/>
  <c r="AR44" i="17"/>
  <c r="AQ44" i="17"/>
  <c r="AP44" i="17"/>
  <c r="AO44" i="17"/>
  <c r="AN44" i="17"/>
  <c r="AM44" i="17"/>
  <c r="AL44" i="17"/>
  <c r="AK44" i="17"/>
  <c r="AJ44" i="17"/>
  <c r="AI44" i="17"/>
  <c r="AH44" i="17"/>
  <c r="AG44" i="17"/>
  <c r="AF44" i="17"/>
  <c r="AA44" i="17"/>
  <c r="AS43" i="17"/>
  <c r="AR43" i="17"/>
  <c r="AQ43" i="17"/>
  <c r="AP43" i="17"/>
  <c r="AO43" i="17"/>
  <c r="AN43" i="17"/>
  <c r="AM43" i="17"/>
  <c r="AL43" i="17"/>
  <c r="AK43" i="17"/>
  <c r="AJ43" i="17"/>
  <c r="AI43" i="17"/>
  <c r="AH43" i="17"/>
  <c r="AG43" i="17"/>
  <c r="AF43" i="17"/>
  <c r="AA43" i="17"/>
  <c r="AS42" i="17"/>
  <c r="AR42" i="17"/>
  <c r="AQ42" i="17"/>
  <c r="AP42" i="17"/>
  <c r="AO42" i="17"/>
  <c r="AN42" i="17"/>
  <c r="AM42" i="17"/>
  <c r="AL42" i="17"/>
  <c r="AK42" i="17"/>
  <c r="AJ42" i="17"/>
  <c r="AI42" i="17"/>
  <c r="AH42" i="17"/>
  <c r="AG42" i="17"/>
  <c r="AF42" i="17"/>
  <c r="AA42" i="17"/>
  <c r="AS41" i="17"/>
  <c r="AR41" i="17"/>
  <c r="AQ41" i="17"/>
  <c r="AP41" i="17"/>
  <c r="AO41" i="17"/>
  <c r="AN41" i="17"/>
  <c r="AM41" i="17"/>
  <c r="AL41" i="17"/>
  <c r="AK41" i="17"/>
  <c r="AJ41" i="17"/>
  <c r="AI41" i="17"/>
  <c r="AH41" i="17"/>
  <c r="AG41" i="17"/>
  <c r="AF41" i="17"/>
  <c r="AA41" i="17"/>
  <c r="AS40" i="17"/>
  <c r="AR40" i="17"/>
  <c r="AQ40" i="17"/>
  <c r="AP40" i="17"/>
  <c r="AO40" i="17"/>
  <c r="AN40" i="17"/>
  <c r="AM40" i="17"/>
  <c r="AL40" i="17"/>
  <c r="AK40" i="17"/>
  <c r="AJ40" i="17"/>
  <c r="AI40" i="17"/>
  <c r="AH40" i="17"/>
  <c r="AG40" i="17"/>
  <c r="AF40" i="17"/>
  <c r="AA40" i="17"/>
  <c r="AS39" i="17"/>
  <c r="AR39" i="17"/>
  <c r="AQ39" i="17"/>
  <c r="AP39" i="17"/>
  <c r="AO39" i="17"/>
  <c r="AN39" i="17"/>
  <c r="AM39" i="17"/>
  <c r="AL39" i="17"/>
  <c r="AK39" i="17"/>
  <c r="AJ39" i="17"/>
  <c r="AI39" i="17"/>
  <c r="AH39" i="17"/>
  <c r="AG39" i="17"/>
  <c r="AF39" i="17"/>
  <c r="AA39" i="17"/>
  <c r="AS38" i="17"/>
  <c r="AR38" i="17"/>
  <c r="AQ38" i="17"/>
  <c r="AP38" i="17"/>
  <c r="AO38" i="17"/>
  <c r="AN38" i="17"/>
  <c r="AM38" i="17"/>
  <c r="AL38" i="17"/>
  <c r="AK38" i="17"/>
  <c r="AJ38" i="17"/>
  <c r="AI38" i="17"/>
  <c r="AH38" i="17"/>
  <c r="AG38" i="17"/>
  <c r="AF38" i="17"/>
  <c r="AA38" i="17"/>
  <c r="AS37" i="17"/>
  <c r="AR37" i="17"/>
  <c r="AQ37" i="17"/>
  <c r="AP37" i="17"/>
  <c r="AO37" i="17"/>
  <c r="AN37" i="17"/>
  <c r="AM37" i="17"/>
  <c r="AL37" i="17"/>
  <c r="AK37" i="17"/>
  <c r="AJ37" i="17"/>
  <c r="AI37" i="17"/>
  <c r="AH37" i="17"/>
  <c r="AG37" i="17"/>
  <c r="AF37" i="17"/>
  <c r="AA37" i="17"/>
  <c r="AS36" i="17"/>
  <c r="AR36" i="17"/>
  <c r="AQ36" i="17"/>
  <c r="AP36" i="17"/>
  <c r="AO36" i="17"/>
  <c r="AN36" i="17"/>
  <c r="AM36" i="17"/>
  <c r="AL36" i="17"/>
  <c r="AK36" i="17"/>
  <c r="AJ36" i="17"/>
  <c r="AI36" i="17"/>
  <c r="AH36" i="17"/>
  <c r="AG36" i="17"/>
  <c r="AF36" i="17"/>
  <c r="AA36" i="17"/>
  <c r="AS35" i="17"/>
  <c r="AR35" i="17"/>
  <c r="AQ35" i="17"/>
  <c r="AP35" i="17"/>
  <c r="AO35" i="17"/>
  <c r="AN35" i="17"/>
  <c r="AM35" i="17"/>
  <c r="AL35" i="17"/>
  <c r="AK35" i="17"/>
  <c r="AJ35" i="17"/>
  <c r="AI35" i="17"/>
  <c r="AH35" i="17"/>
  <c r="AG35" i="17"/>
  <c r="AF35" i="17"/>
  <c r="AA35" i="17"/>
  <c r="AS34" i="17"/>
  <c r="AR34" i="17"/>
  <c r="AQ34" i="17"/>
  <c r="AP34" i="17"/>
  <c r="AO34" i="17"/>
  <c r="AN34" i="17"/>
  <c r="AM34" i="17"/>
  <c r="AL34" i="17"/>
  <c r="AK34" i="17"/>
  <c r="AJ34" i="17"/>
  <c r="AI34" i="17"/>
  <c r="AH34" i="17"/>
  <c r="AG34" i="17"/>
  <c r="AF34" i="17"/>
  <c r="AA34" i="17"/>
  <c r="AS33" i="17"/>
  <c r="AR33" i="17"/>
  <c r="AQ33" i="17"/>
  <c r="AP33" i="17"/>
  <c r="AO33" i="17"/>
  <c r="AN33" i="17"/>
  <c r="AM33" i="17"/>
  <c r="AL33" i="17"/>
  <c r="AK33" i="17"/>
  <c r="AJ33" i="17"/>
  <c r="AI33" i="17"/>
  <c r="AH33" i="17"/>
  <c r="AG33" i="17"/>
  <c r="AF33" i="17"/>
  <c r="AA33" i="17"/>
  <c r="AS32" i="17"/>
  <c r="AR32" i="17"/>
  <c r="AQ32" i="17"/>
  <c r="AP32" i="17"/>
  <c r="AO32" i="17"/>
  <c r="AN32" i="17"/>
  <c r="AM32" i="17"/>
  <c r="AL32" i="17"/>
  <c r="AK32" i="17"/>
  <c r="AJ32" i="17"/>
  <c r="AI32" i="17"/>
  <c r="AH32" i="17"/>
  <c r="AG32" i="17"/>
  <c r="AF32" i="17"/>
  <c r="AA32" i="17"/>
  <c r="AS31" i="17"/>
  <c r="AR31" i="17"/>
  <c r="AQ31" i="17"/>
  <c r="AP31" i="17"/>
  <c r="AO31" i="17"/>
  <c r="AN31" i="17"/>
  <c r="AM31" i="17"/>
  <c r="AL31" i="17"/>
  <c r="AK31" i="17"/>
  <c r="AJ31" i="17"/>
  <c r="AI31" i="17"/>
  <c r="AH31" i="17"/>
  <c r="AG31" i="17"/>
  <c r="AF31" i="17"/>
  <c r="AA31" i="17"/>
  <c r="AS30" i="17"/>
  <c r="AR30" i="17"/>
  <c r="AQ30" i="17"/>
  <c r="AP30" i="17"/>
  <c r="AO30" i="17"/>
  <c r="AN30" i="17"/>
  <c r="AM30" i="17"/>
  <c r="AL30" i="17"/>
  <c r="AK30" i="17"/>
  <c r="AJ30" i="17"/>
  <c r="AI30" i="17"/>
  <c r="AH30" i="17"/>
  <c r="AG30" i="17"/>
  <c r="AF30" i="17"/>
  <c r="AA30" i="17"/>
  <c r="AS29" i="17"/>
  <c r="AR29" i="17"/>
  <c r="AQ29" i="17"/>
  <c r="AP29" i="17"/>
  <c r="AO29" i="17"/>
  <c r="AN29" i="17"/>
  <c r="AM29" i="17"/>
  <c r="AL29" i="17"/>
  <c r="AK29" i="17"/>
  <c r="AJ29" i="17"/>
  <c r="AI29" i="17"/>
  <c r="AH29" i="17"/>
  <c r="AG29" i="17"/>
  <c r="AF29" i="17"/>
  <c r="AA29" i="17"/>
  <c r="AS28" i="17"/>
  <c r="AR28" i="17"/>
  <c r="AQ28" i="17"/>
  <c r="AP28" i="17"/>
  <c r="AO28" i="17"/>
  <c r="AN28" i="17"/>
  <c r="AM28" i="17"/>
  <c r="AL28" i="17"/>
  <c r="AK28" i="17"/>
  <c r="AJ28" i="17"/>
  <c r="AI28" i="17"/>
  <c r="AH28" i="17"/>
  <c r="AG28" i="17"/>
  <c r="AF28" i="17"/>
  <c r="AA28" i="17"/>
  <c r="AS27" i="17"/>
  <c r="AR27" i="17"/>
  <c r="AQ27" i="17"/>
  <c r="AP27" i="17"/>
  <c r="AO27" i="17"/>
  <c r="AN27" i="17"/>
  <c r="AM27" i="17"/>
  <c r="AL27" i="17"/>
  <c r="AK27" i="17"/>
  <c r="AJ27" i="17"/>
  <c r="AI27" i="17"/>
  <c r="AH27" i="17"/>
  <c r="AG27" i="17"/>
  <c r="AF27" i="17"/>
  <c r="AA27" i="17"/>
  <c r="AS26" i="17"/>
  <c r="AR26" i="17"/>
  <c r="AQ26" i="17"/>
  <c r="AP26" i="17"/>
  <c r="AO26" i="17"/>
  <c r="AN26" i="17"/>
  <c r="AM26" i="17"/>
  <c r="AL26" i="17"/>
  <c r="AK26" i="17"/>
  <c r="AJ26" i="17"/>
  <c r="AI26" i="17"/>
  <c r="AH26" i="17"/>
  <c r="AG26" i="17"/>
  <c r="AF26" i="17"/>
  <c r="AA26" i="17"/>
  <c r="AS25" i="17"/>
  <c r="AR25" i="17"/>
  <c r="AQ25" i="17"/>
  <c r="AP25" i="17"/>
  <c r="AO25" i="17"/>
  <c r="AN25" i="17"/>
  <c r="AM25" i="17"/>
  <c r="AL25" i="17"/>
  <c r="AK25" i="17"/>
  <c r="AJ25" i="17"/>
  <c r="AI25" i="17"/>
  <c r="AH25" i="17"/>
  <c r="AG25" i="17"/>
  <c r="AF25" i="17"/>
  <c r="AA25" i="17"/>
  <c r="AS24" i="17"/>
  <c r="AR24" i="17"/>
  <c r="AQ24" i="17"/>
  <c r="AP24" i="17"/>
  <c r="AO24" i="17"/>
  <c r="AN24" i="17"/>
  <c r="AM24" i="17"/>
  <c r="AL24" i="17"/>
  <c r="AK24" i="17"/>
  <c r="AJ24" i="17"/>
  <c r="AI24" i="17"/>
  <c r="AH24" i="17"/>
  <c r="AG24" i="17"/>
  <c r="AF24" i="17"/>
  <c r="AA24" i="17"/>
  <c r="AS23" i="17"/>
  <c r="AR23" i="17"/>
  <c r="AQ23" i="17"/>
  <c r="AP23" i="17"/>
  <c r="AO23" i="17"/>
  <c r="AN23" i="17"/>
  <c r="AM23" i="17"/>
  <c r="AL23" i="17"/>
  <c r="AK23" i="17"/>
  <c r="AJ23" i="17"/>
  <c r="AI23" i="17"/>
  <c r="AH23" i="17"/>
  <c r="AG23" i="17"/>
  <c r="AF23" i="17"/>
  <c r="AA23" i="17"/>
  <c r="AS22" i="17"/>
  <c r="AR22" i="17"/>
  <c r="AQ22" i="17"/>
  <c r="AP22" i="17"/>
  <c r="AO22" i="17"/>
  <c r="AN22" i="17"/>
  <c r="AM22" i="17"/>
  <c r="AL22" i="17"/>
  <c r="AK22" i="17"/>
  <c r="AJ22" i="17"/>
  <c r="AI22" i="17"/>
  <c r="AH22" i="17"/>
  <c r="AG22" i="17"/>
  <c r="AF22" i="17"/>
  <c r="AA22" i="17"/>
  <c r="AS21" i="17"/>
  <c r="AR21" i="17"/>
  <c r="AQ21" i="17"/>
  <c r="AP21" i="17"/>
  <c r="AO21" i="17"/>
  <c r="AN21" i="17"/>
  <c r="AM21" i="17"/>
  <c r="AL21" i="17"/>
  <c r="AK21" i="17"/>
  <c r="AJ21" i="17"/>
  <c r="AI21" i="17"/>
  <c r="AH21" i="17"/>
  <c r="AG21" i="17"/>
  <c r="AF21" i="17"/>
  <c r="AA21" i="17"/>
  <c r="AS20" i="17"/>
  <c r="AR20" i="17"/>
  <c r="AQ20" i="17"/>
  <c r="AP20" i="17"/>
  <c r="AO20" i="17"/>
  <c r="AN20" i="17"/>
  <c r="AM20" i="17"/>
  <c r="AL20" i="17"/>
  <c r="AK20" i="17"/>
  <c r="AJ20" i="17"/>
  <c r="AI20" i="17"/>
  <c r="AH20" i="17"/>
  <c r="AG20" i="17"/>
  <c r="AF20" i="17"/>
  <c r="AA20" i="17"/>
  <c r="AS19" i="17"/>
  <c r="AR19" i="17"/>
  <c r="AQ19" i="17"/>
  <c r="AP19" i="17"/>
  <c r="AO19" i="17"/>
  <c r="AN19" i="17"/>
  <c r="AM19" i="17"/>
  <c r="AL19" i="17"/>
  <c r="AK19" i="17"/>
  <c r="AJ19" i="17"/>
  <c r="AI19" i="17"/>
  <c r="AH19" i="17"/>
  <c r="AG19" i="17"/>
  <c r="AF19" i="17"/>
  <c r="AA19" i="17"/>
  <c r="AS18" i="17"/>
  <c r="AR18" i="17"/>
  <c r="AQ18" i="17"/>
  <c r="AP18" i="17"/>
  <c r="AO18" i="17"/>
  <c r="AN18" i="17"/>
  <c r="AM18" i="17"/>
  <c r="AL18" i="17"/>
  <c r="AK18" i="17"/>
  <c r="AJ18" i="17"/>
  <c r="AI18" i="17"/>
  <c r="AH18" i="17"/>
  <c r="AG18" i="17"/>
  <c r="AF18" i="17"/>
  <c r="AA18" i="17"/>
  <c r="AS17" i="17"/>
  <c r="AR17" i="17"/>
  <c r="AQ17" i="17"/>
  <c r="AP17" i="17"/>
  <c r="AO17" i="17"/>
  <c r="AN17" i="17"/>
  <c r="AM17" i="17"/>
  <c r="AL17" i="17"/>
  <c r="AK17" i="17"/>
  <c r="AJ17" i="17"/>
  <c r="AI17" i="17"/>
  <c r="AH17" i="17"/>
  <c r="AG17" i="17"/>
  <c r="AF17" i="17"/>
  <c r="AA17" i="17"/>
  <c r="AS16" i="17"/>
  <c r="AR16" i="17"/>
  <c r="AQ16" i="17"/>
  <c r="AP16" i="17"/>
  <c r="AO16" i="17"/>
  <c r="AN16" i="17"/>
  <c r="AM16" i="17"/>
  <c r="AL16" i="17"/>
  <c r="AK16" i="17"/>
  <c r="AJ16" i="17"/>
  <c r="AI16" i="17"/>
  <c r="AH16" i="17"/>
  <c r="AG16" i="17"/>
  <c r="AF16" i="17"/>
  <c r="AA16" i="17"/>
  <c r="AS15" i="17"/>
  <c r="AR15" i="17"/>
  <c r="AQ15" i="17"/>
  <c r="AP15" i="17"/>
  <c r="AO15" i="17"/>
  <c r="AN15" i="17"/>
  <c r="AM15" i="17"/>
  <c r="AL15" i="17"/>
  <c r="AK15" i="17"/>
  <c r="AJ15" i="17"/>
  <c r="AI15" i="17"/>
  <c r="AH15" i="17"/>
  <c r="AG15" i="17"/>
  <c r="AF15" i="17"/>
  <c r="AA15" i="17"/>
  <c r="AS14" i="17"/>
  <c r="AR14" i="17"/>
  <c r="AQ14" i="17"/>
  <c r="AP14" i="17"/>
  <c r="AO14" i="17"/>
  <c r="AN14" i="17"/>
  <c r="AM14" i="17"/>
  <c r="AL14" i="17"/>
  <c r="AK14" i="17"/>
  <c r="AJ14" i="17"/>
  <c r="AI14" i="17"/>
  <c r="AH14" i="17"/>
  <c r="AG14" i="17"/>
  <c r="AF14" i="17"/>
  <c r="AA14" i="17"/>
  <c r="J7" i="17"/>
  <c r="W45" i="17" s="1"/>
  <c r="AP45" i="17" s="1"/>
  <c r="J6" i="17"/>
  <c r="J5" i="17"/>
  <c r="W2" i="17"/>
  <c r="D44" i="17" s="1"/>
  <c r="C2" i="17"/>
  <c r="L41" i="18" l="1"/>
  <c r="C41" i="18"/>
  <c r="C39" i="19"/>
  <c r="L39" i="19"/>
  <c r="L44" i="17"/>
  <c r="C44" i="17"/>
  <c r="D17" i="17"/>
  <c r="D21" i="17"/>
  <c r="D25" i="17"/>
  <c r="D29" i="17"/>
  <c r="D33" i="17"/>
  <c r="D37" i="17"/>
  <c r="D41" i="17"/>
  <c r="P45" i="17"/>
  <c r="AI45" i="17" s="1"/>
  <c r="T45" i="17"/>
  <c r="AM45" i="17" s="1"/>
  <c r="X45" i="17"/>
  <c r="AQ45" i="17" s="1"/>
  <c r="D6" i="18"/>
  <c r="D9" i="18"/>
  <c r="D14" i="18"/>
  <c r="C15" i="18"/>
  <c r="D18" i="18"/>
  <c r="C19" i="18"/>
  <c r="D22" i="18"/>
  <c r="D26" i="18"/>
  <c r="D30" i="18"/>
  <c r="D34" i="18"/>
  <c r="D38" i="18"/>
  <c r="D42" i="18"/>
  <c r="M45" i="18"/>
  <c r="AF45" i="18" s="1"/>
  <c r="Q45" i="18"/>
  <c r="AJ45" i="18" s="1"/>
  <c r="U45" i="18"/>
  <c r="AN45" i="18" s="1"/>
  <c r="Y45" i="18"/>
  <c r="AR45" i="18" s="1"/>
  <c r="D15" i="19"/>
  <c r="D19" i="19"/>
  <c r="D23" i="19"/>
  <c r="D27" i="19"/>
  <c r="D31" i="19"/>
  <c r="D35" i="19"/>
  <c r="Q45" i="19"/>
  <c r="AJ45" i="19" s="1"/>
  <c r="C31" i="21"/>
  <c r="L31" i="21"/>
  <c r="D6" i="17"/>
  <c r="D18" i="17"/>
  <c r="D22" i="17"/>
  <c r="D26" i="17"/>
  <c r="D30" i="17"/>
  <c r="D34" i="17"/>
  <c r="D38" i="17"/>
  <c r="D42" i="17"/>
  <c r="M45" i="17"/>
  <c r="AF45" i="17" s="1"/>
  <c r="Q45" i="17"/>
  <c r="AJ45" i="17" s="1"/>
  <c r="U45" i="17"/>
  <c r="AN45" i="17" s="1"/>
  <c r="Y45" i="17"/>
  <c r="AR45" i="17" s="1"/>
  <c r="D23" i="18"/>
  <c r="D27" i="18"/>
  <c r="D31" i="18"/>
  <c r="D35" i="18"/>
  <c r="D39" i="18"/>
  <c r="D43" i="18"/>
  <c r="N45" i="18"/>
  <c r="AG45" i="18" s="1"/>
  <c r="R45" i="18"/>
  <c r="AK45" i="18" s="1"/>
  <c r="V45" i="18"/>
  <c r="AO45" i="18" s="1"/>
  <c r="Z45" i="18"/>
  <c r="AS45" i="18" s="1"/>
  <c r="D43" i="19"/>
  <c r="D41" i="19"/>
  <c r="Z45" i="19"/>
  <c r="AS45" i="19" s="1"/>
  <c r="V45" i="19"/>
  <c r="AO45" i="19" s="1"/>
  <c r="R45" i="19"/>
  <c r="AK45" i="19" s="1"/>
  <c r="N45" i="19"/>
  <c r="AG45" i="19" s="1"/>
  <c r="X45" i="19"/>
  <c r="AQ45" i="19" s="1"/>
  <c r="T45" i="19"/>
  <c r="AM45" i="19" s="1"/>
  <c r="P45" i="19"/>
  <c r="AI45" i="19" s="1"/>
  <c r="D16" i="19"/>
  <c r="D20" i="19"/>
  <c r="D24" i="19"/>
  <c r="D28" i="19"/>
  <c r="D32" i="19"/>
  <c r="D36" i="19"/>
  <c r="D40" i="19"/>
  <c r="D42" i="19"/>
  <c r="D44" i="19"/>
  <c r="S45" i="19"/>
  <c r="AL45" i="19" s="1"/>
  <c r="L41" i="20"/>
  <c r="C41" i="20"/>
  <c r="D14" i="17"/>
  <c r="D15" i="17"/>
  <c r="D19" i="17"/>
  <c r="D23" i="17"/>
  <c r="D27" i="17"/>
  <c r="D31" i="17"/>
  <c r="D35" i="17"/>
  <c r="D39" i="17"/>
  <c r="D43" i="17"/>
  <c r="N45" i="17"/>
  <c r="AG45" i="17" s="1"/>
  <c r="R45" i="17"/>
  <c r="AK45" i="17" s="1"/>
  <c r="V45" i="17"/>
  <c r="AO45" i="17" s="1"/>
  <c r="Z45" i="17"/>
  <c r="AS45" i="17" s="1"/>
  <c r="D16" i="18"/>
  <c r="C17" i="18"/>
  <c r="D20" i="18"/>
  <c r="D24" i="18"/>
  <c r="D28" i="18"/>
  <c r="D32" i="18"/>
  <c r="D36" i="18"/>
  <c r="D40" i="18"/>
  <c r="D44" i="18"/>
  <c r="O45" i="18"/>
  <c r="AH45" i="18" s="1"/>
  <c r="S45" i="18"/>
  <c r="AL45" i="18" s="1"/>
  <c r="W45" i="18"/>
  <c r="AP45" i="18" s="1"/>
  <c r="D17" i="19"/>
  <c r="D21" i="19"/>
  <c r="D25" i="19"/>
  <c r="D29" i="19"/>
  <c r="D33" i="19"/>
  <c r="D37" i="19"/>
  <c r="M45" i="19"/>
  <c r="AF45" i="19" s="1"/>
  <c r="U45" i="19"/>
  <c r="AN45" i="19" s="1"/>
  <c r="D9" i="17"/>
  <c r="D16" i="17"/>
  <c r="D20" i="17"/>
  <c r="D24" i="17"/>
  <c r="D28" i="17"/>
  <c r="D32" i="17"/>
  <c r="D36" i="17"/>
  <c r="D40" i="17"/>
  <c r="O45" i="17"/>
  <c r="AH45" i="17" s="1"/>
  <c r="S45" i="17"/>
  <c r="AL45" i="17" s="1"/>
  <c r="D21" i="18"/>
  <c r="D25" i="18"/>
  <c r="D29" i="18"/>
  <c r="D33" i="18"/>
  <c r="D37" i="18"/>
  <c r="P45" i="18"/>
  <c r="AI45" i="18" s="1"/>
  <c r="T45" i="18"/>
  <c r="AM45" i="18" s="1"/>
  <c r="D6" i="19"/>
  <c r="D9" i="19"/>
  <c r="D14" i="19"/>
  <c r="D18" i="19"/>
  <c r="D22" i="19"/>
  <c r="D26" i="19"/>
  <c r="D30" i="19"/>
  <c r="D34" i="19"/>
  <c r="D38" i="19"/>
  <c r="O45" i="19"/>
  <c r="AH45" i="19" s="1"/>
  <c r="W45" i="19"/>
  <c r="AP45" i="19" s="1"/>
  <c r="L15" i="20"/>
  <c r="E15" i="20" s="1"/>
  <c r="L17" i="20"/>
  <c r="K17" i="20" s="1"/>
  <c r="L19" i="20"/>
  <c r="E19" i="20" s="1"/>
  <c r="L21" i="20"/>
  <c r="K21" i="20" s="1"/>
  <c r="D6" i="20"/>
  <c r="D9" i="20"/>
  <c r="D14" i="20"/>
  <c r="D18" i="20"/>
  <c r="D22" i="20"/>
  <c r="C23" i="20"/>
  <c r="D26" i="20"/>
  <c r="D30" i="20"/>
  <c r="D34" i="20"/>
  <c r="D38" i="20"/>
  <c r="D42" i="20"/>
  <c r="M45" i="20"/>
  <c r="AF45" i="20" s="1"/>
  <c r="Q45" i="20"/>
  <c r="AJ45" i="20" s="1"/>
  <c r="U45" i="20"/>
  <c r="AN45" i="20" s="1"/>
  <c r="Y45" i="20"/>
  <c r="AR45" i="20" s="1"/>
  <c r="D15" i="21"/>
  <c r="D19" i="21"/>
  <c r="D23" i="21"/>
  <c r="D27" i="21"/>
  <c r="D27" i="20"/>
  <c r="D31" i="20"/>
  <c r="D35" i="20"/>
  <c r="D39" i="20"/>
  <c r="D43" i="20"/>
  <c r="N45" i="20"/>
  <c r="AG45" i="20" s="1"/>
  <c r="R45" i="20"/>
  <c r="AK45" i="20" s="1"/>
  <c r="V45" i="20"/>
  <c r="AO45" i="20" s="1"/>
  <c r="Z45" i="20"/>
  <c r="AS45" i="20" s="1"/>
  <c r="D41" i="21"/>
  <c r="D37" i="21"/>
  <c r="D33" i="21"/>
  <c r="D44" i="21"/>
  <c r="D40" i="21"/>
  <c r="D36" i="21"/>
  <c r="Y45" i="21"/>
  <c r="AR45" i="21" s="1"/>
  <c r="U45" i="21"/>
  <c r="AN45" i="21" s="1"/>
  <c r="Q45" i="21"/>
  <c r="AJ45" i="21" s="1"/>
  <c r="M45" i="21"/>
  <c r="AF45" i="21" s="1"/>
  <c r="X45" i="21"/>
  <c r="AQ45" i="21" s="1"/>
  <c r="T45" i="21"/>
  <c r="AM45" i="21" s="1"/>
  <c r="P45" i="21"/>
  <c r="AI45" i="21" s="1"/>
  <c r="W45" i="21"/>
  <c r="AP45" i="21" s="1"/>
  <c r="S45" i="21"/>
  <c r="AL45" i="21" s="1"/>
  <c r="O45" i="21"/>
  <c r="AH45" i="21" s="1"/>
  <c r="D16" i="21"/>
  <c r="D20" i="21"/>
  <c r="D24" i="21"/>
  <c r="D28" i="21"/>
  <c r="D32" i="21"/>
  <c r="N45" i="21"/>
  <c r="AG45" i="21" s="1"/>
  <c r="L44" i="22"/>
  <c r="C44" i="22"/>
  <c r="D16" i="20"/>
  <c r="D20" i="20"/>
  <c r="D24" i="20"/>
  <c r="C25" i="20"/>
  <c r="D28" i="20"/>
  <c r="D32" i="20"/>
  <c r="D36" i="20"/>
  <c r="D40" i="20"/>
  <c r="D44" i="20"/>
  <c r="O45" i="20"/>
  <c r="AH45" i="20" s="1"/>
  <c r="S45" i="20"/>
  <c r="AL45" i="20" s="1"/>
  <c r="W45" i="20"/>
  <c r="AP45" i="20" s="1"/>
  <c r="C14" i="21"/>
  <c r="D17" i="21"/>
  <c r="D21" i="21"/>
  <c r="D25" i="21"/>
  <c r="D29" i="21"/>
  <c r="D34" i="21"/>
  <c r="D38" i="21"/>
  <c r="D42" i="21"/>
  <c r="R45" i="21"/>
  <c r="AK45" i="21" s="1"/>
  <c r="D29" i="20"/>
  <c r="D33" i="20"/>
  <c r="D37" i="20"/>
  <c r="P45" i="20"/>
  <c r="AI45" i="20" s="1"/>
  <c r="T45" i="20"/>
  <c r="AM45" i="20" s="1"/>
  <c r="D18" i="21"/>
  <c r="D22" i="21"/>
  <c r="D26" i="21"/>
  <c r="D30" i="21"/>
  <c r="D35" i="21"/>
  <c r="D39" i="21"/>
  <c r="D43" i="21"/>
  <c r="V45" i="21"/>
  <c r="AO45" i="21" s="1"/>
  <c r="C27" i="23"/>
  <c r="L27" i="23"/>
  <c r="D17" i="22"/>
  <c r="D21" i="22"/>
  <c r="D25" i="22"/>
  <c r="D29" i="22"/>
  <c r="D33" i="22"/>
  <c r="D37" i="22"/>
  <c r="D41" i="22"/>
  <c r="P45" i="22"/>
  <c r="AI45" i="22" s="1"/>
  <c r="T45" i="22"/>
  <c r="AM45" i="22" s="1"/>
  <c r="X45" i="22"/>
  <c r="AQ45" i="22" s="1"/>
  <c r="D6" i="23"/>
  <c r="D9" i="23"/>
  <c r="D14" i="23"/>
  <c r="D18" i="23"/>
  <c r="D28" i="23"/>
  <c r="D40" i="23"/>
  <c r="D6" i="22"/>
  <c r="D9" i="22"/>
  <c r="D14" i="22"/>
  <c r="D18" i="22"/>
  <c r="D22" i="22"/>
  <c r="D26" i="22"/>
  <c r="D30" i="22"/>
  <c r="D34" i="22"/>
  <c r="D38" i="22"/>
  <c r="D42" i="22"/>
  <c r="M45" i="22"/>
  <c r="AF45" i="22" s="1"/>
  <c r="Q45" i="22"/>
  <c r="AJ45" i="22" s="1"/>
  <c r="U45" i="22"/>
  <c r="AN45" i="22" s="1"/>
  <c r="Y45" i="22"/>
  <c r="AR45" i="22" s="1"/>
  <c r="D15" i="23"/>
  <c r="D19" i="23"/>
  <c r="D25" i="23"/>
  <c r="C42" i="24"/>
  <c r="L42" i="24"/>
  <c r="D15" i="22"/>
  <c r="D19" i="22"/>
  <c r="D23" i="22"/>
  <c r="D27" i="22"/>
  <c r="D31" i="22"/>
  <c r="D35" i="22"/>
  <c r="D39" i="22"/>
  <c r="D43" i="22"/>
  <c r="N45" i="22"/>
  <c r="AG45" i="22" s="1"/>
  <c r="R45" i="22"/>
  <c r="AK45" i="22" s="1"/>
  <c r="V45" i="22"/>
  <c r="AO45" i="22" s="1"/>
  <c r="Z45" i="22"/>
  <c r="AS45" i="22" s="1"/>
  <c r="D43" i="23"/>
  <c r="D39" i="23"/>
  <c r="D35" i="23"/>
  <c r="D31" i="23"/>
  <c r="D42" i="23"/>
  <c r="D38" i="23"/>
  <c r="D34" i="23"/>
  <c r="D30" i="23"/>
  <c r="D26" i="23"/>
  <c r="D22" i="23"/>
  <c r="D41" i="23"/>
  <c r="D37" i="23"/>
  <c r="D33" i="23"/>
  <c r="D44" i="23"/>
  <c r="Z45" i="23"/>
  <c r="AS45" i="23" s="1"/>
  <c r="V45" i="23"/>
  <c r="AO45" i="23" s="1"/>
  <c r="R45" i="23"/>
  <c r="AK45" i="23" s="1"/>
  <c r="N45" i="23"/>
  <c r="AG45" i="23" s="1"/>
  <c r="Y45" i="23"/>
  <c r="AR45" i="23" s="1"/>
  <c r="U45" i="23"/>
  <c r="AN45" i="23" s="1"/>
  <c r="Q45" i="23"/>
  <c r="AJ45" i="23" s="1"/>
  <c r="M45" i="23"/>
  <c r="AF45" i="23" s="1"/>
  <c r="X45" i="23"/>
  <c r="AQ45" i="23" s="1"/>
  <c r="T45" i="23"/>
  <c r="AM45" i="23" s="1"/>
  <c r="P45" i="23"/>
  <c r="AI45" i="23" s="1"/>
  <c r="W45" i="23"/>
  <c r="AP45" i="23" s="1"/>
  <c r="S45" i="23"/>
  <c r="AL45" i="23" s="1"/>
  <c r="O45" i="23"/>
  <c r="AH45" i="23" s="1"/>
  <c r="D16" i="23"/>
  <c r="D20" i="23"/>
  <c r="D24" i="23"/>
  <c r="D32" i="23"/>
  <c r="D36" i="23"/>
  <c r="K17" i="24"/>
  <c r="E17" i="24"/>
  <c r="D16" i="22"/>
  <c r="D20" i="22"/>
  <c r="D24" i="22"/>
  <c r="D28" i="22"/>
  <c r="D32" i="22"/>
  <c r="D36" i="22"/>
  <c r="D40" i="22"/>
  <c r="O45" i="22"/>
  <c r="AH45" i="22" s="1"/>
  <c r="S45" i="22"/>
  <c r="AL45" i="22" s="1"/>
  <c r="D17" i="23"/>
  <c r="D21" i="23"/>
  <c r="D23" i="23"/>
  <c r="D29" i="23"/>
  <c r="K14" i="24"/>
  <c r="L17" i="24"/>
  <c r="E20" i="24"/>
  <c r="G20" i="24" s="1"/>
  <c r="K20" i="24"/>
  <c r="L20" i="24"/>
  <c r="K22" i="24"/>
  <c r="E22" i="24"/>
  <c r="L22" i="24"/>
  <c r="E24" i="24"/>
  <c r="K24" i="24"/>
  <c r="L24" i="24"/>
  <c r="D26" i="24"/>
  <c r="D28" i="24"/>
  <c r="D30" i="24"/>
  <c r="D38" i="24"/>
  <c r="Q45" i="24"/>
  <c r="AJ45" i="24" s="1"/>
  <c r="C22" i="26"/>
  <c r="L22" i="26"/>
  <c r="D18" i="24"/>
  <c r="F20" i="24"/>
  <c r="F22" i="24"/>
  <c r="G22" i="24" s="1"/>
  <c r="U45" i="24"/>
  <c r="AN45" i="24" s="1"/>
  <c r="K15" i="25"/>
  <c r="E15" i="25"/>
  <c r="L23" i="25"/>
  <c r="K27" i="25"/>
  <c r="G27" i="25"/>
  <c r="F27" i="25"/>
  <c r="E27" i="25"/>
  <c r="L31" i="25"/>
  <c r="K35" i="25"/>
  <c r="G35" i="25"/>
  <c r="F35" i="25"/>
  <c r="E35" i="25"/>
  <c r="E14" i="24"/>
  <c r="D15" i="24"/>
  <c r="D19" i="24"/>
  <c r="H22" i="24"/>
  <c r="D34" i="24"/>
  <c r="L19" i="25"/>
  <c r="E19" i="25" s="1"/>
  <c r="H27" i="25"/>
  <c r="H35" i="25"/>
  <c r="C44" i="25"/>
  <c r="L44" i="25"/>
  <c r="D41" i="24"/>
  <c r="D37" i="24"/>
  <c r="D33" i="24"/>
  <c r="D29" i="24"/>
  <c r="D25" i="24"/>
  <c r="D21" i="24"/>
  <c r="D44" i="24"/>
  <c r="D40" i="24"/>
  <c r="D36" i="24"/>
  <c r="D32" i="24"/>
  <c r="D43" i="24"/>
  <c r="D39" i="24"/>
  <c r="D35" i="24"/>
  <c r="D31" i="24"/>
  <c r="D27" i="24"/>
  <c r="D23" i="24"/>
  <c r="X45" i="24"/>
  <c r="AQ45" i="24" s="1"/>
  <c r="T45" i="24"/>
  <c r="AM45" i="24" s="1"/>
  <c r="P45" i="24"/>
  <c r="AI45" i="24" s="1"/>
  <c r="W45" i="24"/>
  <c r="AP45" i="24" s="1"/>
  <c r="S45" i="24"/>
  <c r="AL45" i="24" s="1"/>
  <c r="O45" i="24"/>
  <c r="AH45" i="24" s="1"/>
  <c r="Z45" i="24"/>
  <c r="AS45" i="24" s="1"/>
  <c r="V45" i="24"/>
  <c r="AO45" i="24" s="1"/>
  <c r="R45" i="24"/>
  <c r="AK45" i="24" s="1"/>
  <c r="N45" i="24"/>
  <c r="AG45" i="24" s="1"/>
  <c r="D16" i="24"/>
  <c r="M45" i="24"/>
  <c r="AF45" i="24" s="1"/>
  <c r="K23" i="25"/>
  <c r="E23" i="25"/>
  <c r="K31" i="25"/>
  <c r="E31" i="25"/>
  <c r="D42" i="25"/>
  <c r="D38" i="25"/>
  <c r="Y45" i="25"/>
  <c r="AR45" i="25" s="1"/>
  <c r="U45" i="25"/>
  <c r="AN45" i="25" s="1"/>
  <c r="Q45" i="25"/>
  <c r="AJ45" i="25" s="1"/>
  <c r="M45" i="25"/>
  <c r="AF45" i="25" s="1"/>
  <c r="D16" i="25"/>
  <c r="C17" i="25"/>
  <c r="D20" i="25"/>
  <c r="C21" i="25"/>
  <c r="D24" i="25"/>
  <c r="D28" i="25"/>
  <c r="D32" i="25"/>
  <c r="D36" i="25"/>
  <c r="D41" i="25"/>
  <c r="D43" i="25"/>
  <c r="O45" i="25"/>
  <c r="AH45" i="25" s="1"/>
  <c r="T45" i="25"/>
  <c r="AM45" i="25" s="1"/>
  <c r="Z45" i="25"/>
  <c r="AS45" i="25" s="1"/>
  <c r="C14" i="26"/>
  <c r="F31" i="26"/>
  <c r="E31" i="26"/>
  <c r="K31" i="26"/>
  <c r="H31" i="26"/>
  <c r="G31" i="26"/>
  <c r="D25" i="25"/>
  <c r="D29" i="25"/>
  <c r="D33" i="25"/>
  <c r="D37" i="25"/>
  <c r="D40" i="25"/>
  <c r="P45" i="25"/>
  <c r="AI45" i="25" s="1"/>
  <c r="V45" i="25"/>
  <c r="AO45" i="25" s="1"/>
  <c r="K18" i="26"/>
  <c r="E18" i="26"/>
  <c r="C26" i="26"/>
  <c r="D6" i="25"/>
  <c r="D9" i="25"/>
  <c r="D14" i="25"/>
  <c r="D18" i="25"/>
  <c r="D22" i="25"/>
  <c r="D26" i="25"/>
  <c r="D30" i="25"/>
  <c r="D34" i="25"/>
  <c r="D39" i="25"/>
  <c r="R45" i="25"/>
  <c r="AK45" i="25" s="1"/>
  <c r="W45" i="25"/>
  <c r="AP45" i="25" s="1"/>
  <c r="C27" i="26"/>
  <c r="L27" i="26"/>
  <c r="F35" i="26"/>
  <c r="E35" i="26"/>
  <c r="K35" i="26"/>
  <c r="H35" i="26"/>
  <c r="G35" i="26"/>
  <c r="D15" i="26"/>
  <c r="D19" i="26"/>
  <c r="D23" i="26"/>
  <c r="C18" i="27"/>
  <c r="L18" i="27"/>
  <c r="C34" i="27"/>
  <c r="L34" i="27"/>
  <c r="D41" i="26"/>
  <c r="D37" i="26"/>
  <c r="D33" i="26"/>
  <c r="D29" i="26"/>
  <c r="D44" i="26"/>
  <c r="D40" i="26"/>
  <c r="D36" i="26"/>
  <c r="D32" i="26"/>
  <c r="D28" i="26"/>
  <c r="D43" i="26"/>
  <c r="D39" i="26"/>
  <c r="X45" i="26"/>
  <c r="AQ45" i="26" s="1"/>
  <c r="T45" i="26"/>
  <c r="AM45" i="26" s="1"/>
  <c r="P45" i="26"/>
  <c r="AI45" i="26" s="1"/>
  <c r="W45" i="26"/>
  <c r="AP45" i="26" s="1"/>
  <c r="S45" i="26"/>
  <c r="AL45" i="26" s="1"/>
  <c r="O45" i="26"/>
  <c r="AH45" i="26" s="1"/>
  <c r="Z45" i="26"/>
  <c r="AS45" i="26" s="1"/>
  <c r="V45" i="26"/>
  <c r="AO45" i="26" s="1"/>
  <c r="R45" i="26"/>
  <c r="AK45" i="26" s="1"/>
  <c r="N45" i="26"/>
  <c r="AG45" i="26" s="1"/>
  <c r="D16" i="26"/>
  <c r="D20" i="26"/>
  <c r="D24" i="26"/>
  <c r="D25" i="26"/>
  <c r="U45" i="26"/>
  <c r="AN45" i="26" s="1"/>
  <c r="D17" i="26"/>
  <c r="D21" i="26"/>
  <c r="D30" i="26"/>
  <c r="D34" i="26"/>
  <c r="D38" i="26"/>
  <c r="D42" i="26"/>
  <c r="Y45" i="26"/>
  <c r="AR45" i="26" s="1"/>
  <c r="C26" i="27"/>
  <c r="L26" i="27"/>
  <c r="C42" i="27"/>
  <c r="L42" i="27"/>
  <c r="D41" i="27"/>
  <c r="D37" i="27"/>
  <c r="D33" i="27"/>
  <c r="D29" i="27"/>
  <c r="D25" i="27"/>
  <c r="D21" i="27"/>
  <c r="D17" i="27"/>
  <c r="D44" i="27"/>
  <c r="D40" i="27"/>
  <c r="D36" i="27"/>
  <c r="D32" i="27"/>
  <c r="D28" i="27"/>
  <c r="D24" i="27"/>
  <c r="D20" i="27"/>
  <c r="D16" i="27"/>
  <c r="D43" i="27"/>
  <c r="D39" i="27"/>
  <c r="D35" i="27"/>
  <c r="D31" i="27"/>
  <c r="D27" i="27"/>
  <c r="D23" i="27"/>
  <c r="D19" i="27"/>
  <c r="D15" i="27"/>
  <c r="X45" i="27"/>
  <c r="AQ45" i="27" s="1"/>
  <c r="T45" i="27"/>
  <c r="AM45" i="27" s="1"/>
  <c r="P45" i="27"/>
  <c r="AI45" i="27" s="1"/>
  <c r="W45" i="27"/>
  <c r="AP45" i="27" s="1"/>
  <c r="S45" i="27"/>
  <c r="AL45" i="27" s="1"/>
  <c r="O45" i="27"/>
  <c r="AH45" i="27" s="1"/>
  <c r="Z45" i="27"/>
  <c r="AS45" i="27" s="1"/>
  <c r="V45" i="27"/>
  <c r="AO45" i="27" s="1"/>
  <c r="R45" i="27"/>
  <c r="AK45" i="27" s="1"/>
  <c r="N45" i="27"/>
  <c r="AG45" i="27" s="1"/>
  <c r="M45" i="27"/>
  <c r="AF45" i="27" s="1"/>
  <c r="D14" i="27"/>
  <c r="D22" i="27"/>
  <c r="D30" i="27"/>
  <c r="D38" i="27"/>
  <c r="Q45" i="27"/>
  <c r="AJ45" i="27" s="1"/>
  <c r="D6" i="27"/>
  <c r="D9" i="27"/>
  <c r="U45" i="27"/>
  <c r="AN45" i="27" s="1"/>
  <c r="AS44" i="10"/>
  <c r="AR44" i="10"/>
  <c r="AQ44" i="10"/>
  <c r="AP44" i="10"/>
  <c r="AO44" i="10"/>
  <c r="AN44" i="10"/>
  <c r="AM44" i="10"/>
  <c r="AL44" i="10"/>
  <c r="AK44" i="10"/>
  <c r="AJ44" i="10"/>
  <c r="AI44" i="10"/>
  <c r="AH44" i="10"/>
  <c r="AG44" i="10"/>
  <c r="AF44" i="10"/>
  <c r="AS43" i="10"/>
  <c r="AR43" i="10"/>
  <c r="AQ43" i="10"/>
  <c r="AP43" i="10"/>
  <c r="AO43" i="10"/>
  <c r="AN43" i="10"/>
  <c r="AM43" i="10"/>
  <c r="AL43" i="10"/>
  <c r="AK43" i="10"/>
  <c r="AJ43" i="10"/>
  <c r="AI43" i="10"/>
  <c r="AH43" i="10"/>
  <c r="AG43" i="10"/>
  <c r="AF43" i="10"/>
  <c r="AS42" i="10"/>
  <c r="AR42" i="10"/>
  <c r="AQ42" i="10"/>
  <c r="AP42" i="10"/>
  <c r="AO42" i="10"/>
  <c r="AN42" i="10"/>
  <c r="AM42" i="10"/>
  <c r="AL42" i="10"/>
  <c r="AK42" i="10"/>
  <c r="AJ42" i="10"/>
  <c r="AI42" i="10"/>
  <c r="AH42" i="10"/>
  <c r="AG42" i="10"/>
  <c r="AF42" i="10"/>
  <c r="AS41" i="10"/>
  <c r="AR41" i="10"/>
  <c r="AQ41" i="10"/>
  <c r="AP41" i="10"/>
  <c r="AO41" i="10"/>
  <c r="AN41" i="10"/>
  <c r="AM41" i="10"/>
  <c r="AL41" i="10"/>
  <c r="AK41" i="10"/>
  <c r="AJ41" i="10"/>
  <c r="AI41" i="10"/>
  <c r="AH41" i="10"/>
  <c r="AG41" i="10"/>
  <c r="AF41" i="10"/>
  <c r="AS40" i="10"/>
  <c r="AR40" i="10"/>
  <c r="AQ40" i="10"/>
  <c r="AP40" i="10"/>
  <c r="AO40" i="10"/>
  <c r="AN40" i="10"/>
  <c r="AM40" i="10"/>
  <c r="AL40" i="10"/>
  <c r="AK40" i="10"/>
  <c r="AJ40" i="10"/>
  <c r="AI40" i="10"/>
  <c r="AH40" i="10"/>
  <c r="AG40" i="10"/>
  <c r="AF40" i="10"/>
  <c r="AS39" i="10"/>
  <c r="AR39" i="10"/>
  <c r="AQ39" i="10"/>
  <c r="AP39" i="10"/>
  <c r="AO39" i="10"/>
  <c r="AN39" i="10"/>
  <c r="AM39" i="10"/>
  <c r="AL39" i="10"/>
  <c r="AK39" i="10"/>
  <c r="AJ39" i="10"/>
  <c r="AI39" i="10"/>
  <c r="AH39" i="10"/>
  <c r="AG39" i="10"/>
  <c r="AF39" i="10"/>
  <c r="AS38" i="10"/>
  <c r="AR38" i="10"/>
  <c r="AQ38" i="10"/>
  <c r="AP38" i="10"/>
  <c r="AO38" i="10"/>
  <c r="AN38" i="10"/>
  <c r="AM38" i="10"/>
  <c r="AL38" i="10"/>
  <c r="AK38" i="10"/>
  <c r="AJ38" i="10"/>
  <c r="AI38" i="10"/>
  <c r="AH38" i="10"/>
  <c r="AG38" i="10"/>
  <c r="AF38" i="10"/>
  <c r="AS37" i="10"/>
  <c r="AR37" i="10"/>
  <c r="AQ37" i="10"/>
  <c r="AP37" i="10"/>
  <c r="AO37" i="10"/>
  <c r="AN37" i="10"/>
  <c r="AM37" i="10"/>
  <c r="AL37" i="10"/>
  <c r="AK37" i="10"/>
  <c r="AJ37" i="10"/>
  <c r="AI37" i="10"/>
  <c r="AH37" i="10"/>
  <c r="AG37" i="10"/>
  <c r="AF37" i="10"/>
  <c r="AS36" i="10"/>
  <c r="AR36" i="10"/>
  <c r="AQ36" i="10"/>
  <c r="AP36" i="10"/>
  <c r="AO36" i="10"/>
  <c r="AN36" i="10"/>
  <c r="AM36" i="10"/>
  <c r="AL36" i="10"/>
  <c r="AK36" i="10"/>
  <c r="AJ36" i="10"/>
  <c r="AI36" i="10"/>
  <c r="AH36" i="10"/>
  <c r="AG36" i="10"/>
  <c r="AF36" i="10"/>
  <c r="AS35" i="10"/>
  <c r="AR35" i="10"/>
  <c r="AQ35" i="10"/>
  <c r="AP35" i="10"/>
  <c r="AO35" i="10"/>
  <c r="AN35" i="10"/>
  <c r="AM35" i="10"/>
  <c r="AL35" i="10"/>
  <c r="AK35" i="10"/>
  <c r="AJ35" i="10"/>
  <c r="AI35" i="10"/>
  <c r="AH35" i="10"/>
  <c r="AG35" i="10"/>
  <c r="AF35" i="10"/>
  <c r="AS34" i="10"/>
  <c r="AR34" i="10"/>
  <c r="AQ34" i="10"/>
  <c r="AP34" i="10"/>
  <c r="AO34" i="10"/>
  <c r="AN34" i="10"/>
  <c r="AM34" i="10"/>
  <c r="AL34" i="10"/>
  <c r="AK34" i="10"/>
  <c r="AJ34" i="10"/>
  <c r="AI34" i="10"/>
  <c r="AH34" i="10"/>
  <c r="AG34" i="10"/>
  <c r="AF34" i="10"/>
  <c r="AS33" i="10"/>
  <c r="AR33" i="10"/>
  <c r="AQ33" i="10"/>
  <c r="AP33" i="10"/>
  <c r="AO33" i="10"/>
  <c r="AN33" i="10"/>
  <c r="AM33" i="10"/>
  <c r="AL33" i="10"/>
  <c r="AK33" i="10"/>
  <c r="AJ33" i="10"/>
  <c r="AI33" i="10"/>
  <c r="AH33" i="10"/>
  <c r="AG33" i="10"/>
  <c r="AF33" i="10"/>
  <c r="AS32" i="10"/>
  <c r="AR32" i="10"/>
  <c r="AQ32" i="10"/>
  <c r="AP32" i="10"/>
  <c r="AO32" i="10"/>
  <c r="AN32" i="10"/>
  <c r="AM32" i="10"/>
  <c r="AL32" i="10"/>
  <c r="AK32" i="10"/>
  <c r="AJ32" i="10"/>
  <c r="AI32" i="10"/>
  <c r="AH32" i="10"/>
  <c r="AG32" i="10"/>
  <c r="AF32" i="10"/>
  <c r="AS31" i="10"/>
  <c r="AR31" i="10"/>
  <c r="AQ31" i="10"/>
  <c r="AP31" i="10"/>
  <c r="AO31" i="10"/>
  <c r="AN31" i="10"/>
  <c r="AM31" i="10"/>
  <c r="AL31" i="10"/>
  <c r="AK31" i="10"/>
  <c r="AJ31" i="10"/>
  <c r="AI31" i="10"/>
  <c r="AH31" i="10"/>
  <c r="AG31" i="10"/>
  <c r="AF31" i="10"/>
  <c r="AS30" i="10"/>
  <c r="AR30" i="10"/>
  <c r="AQ30" i="10"/>
  <c r="AP30" i="10"/>
  <c r="AO30" i="10"/>
  <c r="AN30" i="10"/>
  <c r="AM30" i="10"/>
  <c r="AL30" i="10"/>
  <c r="AK30" i="10"/>
  <c r="AJ30" i="10"/>
  <c r="AI30" i="10"/>
  <c r="AH30" i="10"/>
  <c r="AG30" i="10"/>
  <c r="AF30" i="10"/>
  <c r="AS29" i="10"/>
  <c r="AR29" i="10"/>
  <c r="AQ29" i="10"/>
  <c r="AP29" i="10"/>
  <c r="AO29" i="10"/>
  <c r="AN29" i="10"/>
  <c r="AM29" i="10"/>
  <c r="AL29" i="10"/>
  <c r="AK29" i="10"/>
  <c r="AJ29" i="10"/>
  <c r="AI29" i="10"/>
  <c r="AH29" i="10"/>
  <c r="AG29" i="10"/>
  <c r="AF29" i="10"/>
  <c r="AS28" i="10"/>
  <c r="AR28" i="10"/>
  <c r="AQ28" i="10"/>
  <c r="AP28" i="10"/>
  <c r="AO28" i="10"/>
  <c r="AN28" i="10"/>
  <c r="AM28" i="10"/>
  <c r="AL28" i="10"/>
  <c r="AK28" i="10"/>
  <c r="AJ28" i="10"/>
  <c r="AI28" i="10"/>
  <c r="AH28" i="10"/>
  <c r="AG28" i="10"/>
  <c r="AF28" i="10"/>
  <c r="AS27" i="10"/>
  <c r="AR27" i="10"/>
  <c r="AQ27" i="10"/>
  <c r="AP27" i="10"/>
  <c r="AO27" i="10"/>
  <c r="AN27" i="10"/>
  <c r="AM27" i="10"/>
  <c r="AL27" i="10"/>
  <c r="AK27" i="10"/>
  <c r="AJ27" i="10"/>
  <c r="AI27" i="10"/>
  <c r="AH27" i="10"/>
  <c r="AG27" i="10"/>
  <c r="AF27" i="10"/>
  <c r="AS26" i="10"/>
  <c r="AR26" i="10"/>
  <c r="AQ26" i="10"/>
  <c r="AP26" i="10"/>
  <c r="AO26" i="10"/>
  <c r="AN26" i="10"/>
  <c r="AM26" i="10"/>
  <c r="AL26" i="10"/>
  <c r="AK26" i="10"/>
  <c r="AJ26" i="10"/>
  <c r="AI26" i="10"/>
  <c r="AH26" i="10"/>
  <c r="AG26" i="10"/>
  <c r="AF26" i="10"/>
  <c r="AS25" i="10"/>
  <c r="AR25" i="10"/>
  <c r="AQ25" i="10"/>
  <c r="AP25" i="10"/>
  <c r="AO25" i="10"/>
  <c r="AN25" i="10"/>
  <c r="AM25" i="10"/>
  <c r="AL25" i="10"/>
  <c r="AK25" i="10"/>
  <c r="AJ25" i="10"/>
  <c r="AI25" i="10"/>
  <c r="AH25" i="10"/>
  <c r="AG25" i="10"/>
  <c r="AF25" i="10"/>
  <c r="AS24" i="10"/>
  <c r="AR24" i="10"/>
  <c r="AQ24" i="10"/>
  <c r="AP24" i="10"/>
  <c r="AO24" i="10"/>
  <c r="AN24" i="10"/>
  <c r="AM24" i="10"/>
  <c r="AL24" i="10"/>
  <c r="AK24" i="10"/>
  <c r="AJ24" i="10"/>
  <c r="AI24" i="10"/>
  <c r="AH24" i="10"/>
  <c r="AG24" i="10"/>
  <c r="AF24" i="10"/>
  <c r="AS23" i="10"/>
  <c r="AR23" i="10"/>
  <c r="AQ23" i="10"/>
  <c r="AP23" i="10"/>
  <c r="AO23" i="10"/>
  <c r="AN23" i="10"/>
  <c r="AM23" i="10"/>
  <c r="AL23" i="10"/>
  <c r="AK23" i="10"/>
  <c r="AJ23" i="10"/>
  <c r="AI23" i="10"/>
  <c r="AH23" i="10"/>
  <c r="AG23" i="10"/>
  <c r="AF23" i="10"/>
  <c r="AS22" i="10"/>
  <c r="AR22" i="10"/>
  <c r="AQ22" i="10"/>
  <c r="AP22" i="10"/>
  <c r="AO22" i="10"/>
  <c r="AN22" i="10"/>
  <c r="AM22" i="10"/>
  <c r="AL22" i="10"/>
  <c r="AK22" i="10"/>
  <c r="AJ22" i="10"/>
  <c r="AI22" i="10"/>
  <c r="AH22" i="10"/>
  <c r="AG22" i="10"/>
  <c r="AF22" i="10"/>
  <c r="AS21" i="10"/>
  <c r="AR21" i="10"/>
  <c r="AQ21" i="10"/>
  <c r="AP21" i="10"/>
  <c r="AO21" i="10"/>
  <c r="AN21" i="10"/>
  <c r="AM21" i="10"/>
  <c r="AL21" i="10"/>
  <c r="AK21" i="10"/>
  <c r="AJ21" i="10"/>
  <c r="AI21" i="10"/>
  <c r="AH21" i="10"/>
  <c r="AG21" i="10"/>
  <c r="AF21" i="10"/>
  <c r="AS20" i="10"/>
  <c r="AR20" i="10"/>
  <c r="AQ20" i="10"/>
  <c r="AP20" i="10"/>
  <c r="AO20" i="10"/>
  <c r="AN20" i="10"/>
  <c r="AM20" i="10"/>
  <c r="AL20" i="10"/>
  <c r="AK20" i="10"/>
  <c r="AJ20" i="10"/>
  <c r="AI20" i="10"/>
  <c r="AH20" i="10"/>
  <c r="AG20" i="10"/>
  <c r="AF20" i="10"/>
  <c r="AS19" i="10"/>
  <c r="AR19" i="10"/>
  <c r="AQ19" i="10"/>
  <c r="AP19" i="10"/>
  <c r="AO19" i="10"/>
  <c r="AN19" i="10"/>
  <c r="AM19" i="10"/>
  <c r="AL19" i="10"/>
  <c r="AK19" i="10"/>
  <c r="AJ19" i="10"/>
  <c r="AI19" i="10"/>
  <c r="AH19" i="10"/>
  <c r="AG19" i="10"/>
  <c r="AF19" i="10"/>
  <c r="AS18" i="10"/>
  <c r="AR18" i="10"/>
  <c r="AQ18" i="10"/>
  <c r="AP18" i="10"/>
  <c r="AO18" i="10"/>
  <c r="AN18" i="10"/>
  <c r="AM18" i="10"/>
  <c r="AL18" i="10"/>
  <c r="AK18" i="10"/>
  <c r="AJ18" i="10"/>
  <c r="AI18" i="10"/>
  <c r="AH18" i="10"/>
  <c r="AG18" i="10"/>
  <c r="AF18" i="10"/>
  <c r="AS17" i="10"/>
  <c r="AR17" i="10"/>
  <c r="AQ17" i="10"/>
  <c r="AP17" i="10"/>
  <c r="AO17" i="10"/>
  <c r="AN17" i="10"/>
  <c r="AM17" i="10"/>
  <c r="AL17" i="10"/>
  <c r="AK17" i="10"/>
  <c r="AJ17" i="10"/>
  <c r="AI17" i="10"/>
  <c r="AH17" i="10"/>
  <c r="AG17" i="10"/>
  <c r="AF17" i="10"/>
  <c r="AS16" i="10"/>
  <c r="AR16" i="10"/>
  <c r="AQ16" i="10"/>
  <c r="AP16" i="10"/>
  <c r="AO16" i="10"/>
  <c r="AN16" i="10"/>
  <c r="AM16" i="10"/>
  <c r="AL16" i="10"/>
  <c r="AK16" i="10"/>
  <c r="AJ16" i="10"/>
  <c r="AI16" i="10"/>
  <c r="AH16" i="10"/>
  <c r="AG16" i="10"/>
  <c r="AF16" i="10"/>
  <c r="AS15" i="10"/>
  <c r="AR15" i="10"/>
  <c r="AQ15" i="10"/>
  <c r="AP15" i="10"/>
  <c r="AO15" i="10"/>
  <c r="AN15" i="10"/>
  <c r="AM15" i="10"/>
  <c r="AL15" i="10"/>
  <c r="AK15" i="10"/>
  <c r="AJ15" i="10"/>
  <c r="AI15" i="10"/>
  <c r="AH15" i="10"/>
  <c r="AG15" i="10"/>
  <c r="AF15" i="10"/>
  <c r="AS14" i="10"/>
  <c r="AR14" i="10"/>
  <c r="AQ14" i="10"/>
  <c r="AP14" i="10"/>
  <c r="AO14" i="10"/>
  <c r="AN14" i="10"/>
  <c r="AM14" i="10"/>
  <c r="AL14" i="10"/>
  <c r="AK14" i="10"/>
  <c r="AJ14" i="10"/>
  <c r="AI14" i="10"/>
  <c r="AH14" i="10"/>
  <c r="AG14" i="10"/>
  <c r="AF14" i="10"/>
  <c r="F19" i="25" l="1"/>
  <c r="G19" i="25" s="1"/>
  <c r="F19" i="20"/>
  <c r="G19" i="20"/>
  <c r="H19" i="20"/>
  <c r="I17" i="20"/>
  <c r="J17" i="20" s="1"/>
  <c r="F15" i="20"/>
  <c r="G15" i="20" s="1"/>
  <c r="H15" i="20" s="1"/>
  <c r="I21" i="20"/>
  <c r="J21" i="20"/>
  <c r="C30" i="27"/>
  <c r="L30" i="27"/>
  <c r="L19" i="27"/>
  <c r="C19" i="27"/>
  <c r="L35" i="27"/>
  <c r="C35" i="27"/>
  <c r="L20" i="27"/>
  <c r="C20" i="27"/>
  <c r="L36" i="27"/>
  <c r="C36" i="27"/>
  <c r="L21" i="27"/>
  <c r="C21" i="27"/>
  <c r="L37" i="27"/>
  <c r="C37" i="27"/>
  <c r="C38" i="26"/>
  <c r="L38" i="26"/>
  <c r="L17" i="26"/>
  <c r="C17" i="26"/>
  <c r="L20" i="26"/>
  <c r="C20" i="26"/>
  <c r="L32" i="26"/>
  <c r="C32" i="26"/>
  <c r="L29" i="26"/>
  <c r="C29" i="26"/>
  <c r="L23" i="26"/>
  <c r="C23" i="26"/>
  <c r="L30" i="25"/>
  <c r="C30" i="25"/>
  <c r="L14" i="25"/>
  <c r="C14" i="25"/>
  <c r="L33" i="25"/>
  <c r="C33" i="25"/>
  <c r="F14" i="26"/>
  <c r="G14" i="26" s="1"/>
  <c r="E14" i="26"/>
  <c r="K14" i="26"/>
  <c r="C43" i="25"/>
  <c r="L43" i="25"/>
  <c r="L28" i="25"/>
  <c r="C28" i="25"/>
  <c r="E17" i="25"/>
  <c r="K17" i="25"/>
  <c r="F17" i="25"/>
  <c r="L35" i="24"/>
  <c r="C35" i="24"/>
  <c r="L36" i="24"/>
  <c r="C36" i="24"/>
  <c r="L25" i="24"/>
  <c r="C25" i="24"/>
  <c r="C41" i="24"/>
  <c r="L15" i="24"/>
  <c r="C15" i="24"/>
  <c r="I15" i="25"/>
  <c r="J15" i="25" s="1"/>
  <c r="K22" i="26"/>
  <c r="E22" i="26"/>
  <c r="K19" i="25"/>
  <c r="C28" i="24"/>
  <c r="L28" i="24"/>
  <c r="I24" i="24"/>
  <c r="J24" i="24"/>
  <c r="I20" i="24"/>
  <c r="J20" i="24"/>
  <c r="C21" i="23"/>
  <c r="L21" i="23"/>
  <c r="L40" i="22"/>
  <c r="C40" i="22"/>
  <c r="L24" i="22"/>
  <c r="C24" i="22"/>
  <c r="C36" i="23"/>
  <c r="L36" i="23"/>
  <c r="L16" i="23"/>
  <c r="C16" i="23"/>
  <c r="C44" i="23"/>
  <c r="L44" i="23"/>
  <c r="L22" i="23"/>
  <c r="C22" i="23"/>
  <c r="L38" i="23"/>
  <c r="C38" i="23"/>
  <c r="L39" i="23"/>
  <c r="C39" i="23"/>
  <c r="L35" i="22"/>
  <c r="C35" i="22"/>
  <c r="L19" i="22"/>
  <c r="C19" i="22"/>
  <c r="L25" i="23"/>
  <c r="C25" i="23"/>
  <c r="L38" i="22"/>
  <c r="C38" i="22"/>
  <c r="L22" i="22"/>
  <c r="C22" i="22"/>
  <c r="C14" i="23"/>
  <c r="L14" i="23"/>
  <c r="C37" i="22"/>
  <c r="L37" i="22"/>
  <c r="C21" i="22"/>
  <c r="L21" i="22"/>
  <c r="L30" i="21"/>
  <c r="C30" i="21"/>
  <c r="L33" i="20"/>
  <c r="C33" i="20"/>
  <c r="C38" i="21"/>
  <c r="L38" i="21"/>
  <c r="L21" i="21"/>
  <c r="C21" i="21"/>
  <c r="L36" i="20"/>
  <c r="C36" i="20"/>
  <c r="L24" i="20"/>
  <c r="C24" i="20"/>
  <c r="L24" i="21"/>
  <c r="C24" i="21"/>
  <c r="L44" i="21"/>
  <c r="C44" i="21"/>
  <c r="L43" i="20"/>
  <c r="C43" i="20"/>
  <c r="L27" i="20"/>
  <c r="C27" i="20"/>
  <c r="C15" i="21"/>
  <c r="L15" i="21"/>
  <c r="C30" i="20"/>
  <c r="L30" i="20"/>
  <c r="L18" i="20"/>
  <c r="C18" i="20"/>
  <c r="L30" i="19"/>
  <c r="C30" i="19"/>
  <c r="L14" i="19"/>
  <c r="C14" i="19"/>
  <c r="L29" i="18"/>
  <c r="C29" i="18"/>
  <c r="L28" i="17"/>
  <c r="C28" i="17"/>
  <c r="L33" i="19"/>
  <c r="C33" i="19"/>
  <c r="L17" i="19"/>
  <c r="C17" i="19"/>
  <c r="L44" i="18"/>
  <c r="C44" i="18"/>
  <c r="L28" i="18"/>
  <c r="C28" i="18"/>
  <c r="L16" i="18"/>
  <c r="C16" i="18"/>
  <c r="L31" i="17"/>
  <c r="C31" i="17"/>
  <c r="L15" i="17"/>
  <c r="C15" i="17"/>
  <c r="L36" i="19"/>
  <c r="C36" i="19"/>
  <c r="L20" i="19"/>
  <c r="C20" i="19"/>
  <c r="L43" i="18"/>
  <c r="C43" i="18"/>
  <c r="L27" i="18"/>
  <c r="C27" i="18"/>
  <c r="L34" i="17"/>
  <c r="C34" i="17"/>
  <c r="L18" i="17"/>
  <c r="C18" i="17"/>
  <c r="C23" i="19"/>
  <c r="L23" i="19"/>
  <c r="C38" i="18"/>
  <c r="L38" i="18"/>
  <c r="C22" i="18"/>
  <c r="L22" i="18"/>
  <c r="C14" i="18"/>
  <c r="L14" i="18"/>
  <c r="C37" i="17"/>
  <c r="L37" i="17"/>
  <c r="C21" i="17"/>
  <c r="L21" i="17"/>
  <c r="C22" i="27"/>
  <c r="L22" i="27"/>
  <c r="L23" i="27"/>
  <c r="C23" i="27"/>
  <c r="L39" i="27"/>
  <c r="C39" i="27"/>
  <c r="L24" i="27"/>
  <c r="C24" i="27"/>
  <c r="L40" i="27"/>
  <c r="C40" i="27"/>
  <c r="L25" i="27"/>
  <c r="C25" i="27"/>
  <c r="L41" i="27"/>
  <c r="C41" i="27"/>
  <c r="K26" i="27"/>
  <c r="F26" i="27"/>
  <c r="E26" i="27"/>
  <c r="C34" i="26"/>
  <c r="L34" i="26"/>
  <c r="L16" i="26"/>
  <c r="C16" i="26"/>
  <c r="L39" i="26"/>
  <c r="C39" i="26"/>
  <c r="L36" i="26"/>
  <c r="C36" i="26"/>
  <c r="L33" i="26"/>
  <c r="C33" i="26"/>
  <c r="K34" i="27"/>
  <c r="E34" i="27"/>
  <c r="L19" i="26"/>
  <c r="C19" i="26"/>
  <c r="J35" i="26"/>
  <c r="I35" i="26"/>
  <c r="E27" i="26"/>
  <c r="H27" i="26" s="1"/>
  <c r="G27" i="26"/>
  <c r="K27" i="26"/>
  <c r="F27" i="26"/>
  <c r="L26" i="25"/>
  <c r="C26" i="25"/>
  <c r="F18" i="26"/>
  <c r="G18" i="26" s="1"/>
  <c r="L29" i="25"/>
  <c r="C29" i="25"/>
  <c r="J31" i="26"/>
  <c r="I31" i="26"/>
  <c r="L41" i="25"/>
  <c r="C41" i="25"/>
  <c r="L24" i="25"/>
  <c r="C24" i="25"/>
  <c r="L16" i="25"/>
  <c r="C16" i="25"/>
  <c r="F31" i="25"/>
  <c r="H31" i="25" s="1"/>
  <c r="F23" i="25"/>
  <c r="H23" i="25" s="1"/>
  <c r="L16" i="24"/>
  <c r="C16" i="24"/>
  <c r="L23" i="24"/>
  <c r="C23" i="24"/>
  <c r="L39" i="24"/>
  <c r="C39" i="24"/>
  <c r="L40" i="24"/>
  <c r="C40" i="24"/>
  <c r="L29" i="24"/>
  <c r="C29" i="24"/>
  <c r="J35" i="25"/>
  <c r="I35" i="25"/>
  <c r="L18" i="24"/>
  <c r="C18" i="24"/>
  <c r="C26" i="24"/>
  <c r="L26" i="24"/>
  <c r="I22" i="24"/>
  <c r="J22" i="24"/>
  <c r="F14" i="24"/>
  <c r="L17" i="23"/>
  <c r="C17" i="23"/>
  <c r="L36" i="22"/>
  <c r="C36" i="22"/>
  <c r="L20" i="22"/>
  <c r="C20" i="22"/>
  <c r="F17" i="24"/>
  <c r="H17" i="24" s="1"/>
  <c r="C32" i="23"/>
  <c r="L32" i="23"/>
  <c r="L33" i="23"/>
  <c r="C33" i="23"/>
  <c r="L26" i="23"/>
  <c r="C26" i="23"/>
  <c r="L42" i="23"/>
  <c r="C42" i="23"/>
  <c r="L43" i="23"/>
  <c r="C43" i="23"/>
  <c r="L31" i="22"/>
  <c r="C31" i="22"/>
  <c r="L15" i="22"/>
  <c r="C15" i="22"/>
  <c r="L19" i="23"/>
  <c r="C19" i="23"/>
  <c r="L34" i="22"/>
  <c r="C34" i="22"/>
  <c r="L18" i="22"/>
  <c r="C18" i="22"/>
  <c r="C40" i="23"/>
  <c r="L40" i="23"/>
  <c r="C33" i="22"/>
  <c r="L33" i="22"/>
  <c r="C17" i="22"/>
  <c r="L17" i="22"/>
  <c r="L43" i="21"/>
  <c r="C43" i="21"/>
  <c r="L26" i="21"/>
  <c r="C26" i="21"/>
  <c r="L29" i="20"/>
  <c r="C29" i="20"/>
  <c r="C34" i="21"/>
  <c r="L34" i="21"/>
  <c r="L17" i="21"/>
  <c r="C17" i="21"/>
  <c r="L32" i="20"/>
  <c r="C32" i="20"/>
  <c r="L20" i="20"/>
  <c r="C20" i="20"/>
  <c r="L20" i="21"/>
  <c r="C20" i="21"/>
  <c r="L33" i="21"/>
  <c r="C33" i="21"/>
  <c r="L39" i="20"/>
  <c r="C39" i="20"/>
  <c r="C27" i="21"/>
  <c r="L27" i="21"/>
  <c r="C42" i="20"/>
  <c r="L42" i="20"/>
  <c r="C26" i="20"/>
  <c r="L26" i="20"/>
  <c r="L14" i="20"/>
  <c r="C14" i="20"/>
  <c r="E21" i="20"/>
  <c r="E17" i="20"/>
  <c r="L26" i="19"/>
  <c r="C26" i="19"/>
  <c r="L25" i="18"/>
  <c r="C25" i="18"/>
  <c r="L40" i="17"/>
  <c r="C40" i="17"/>
  <c r="L24" i="17"/>
  <c r="C24" i="17"/>
  <c r="L29" i="19"/>
  <c r="C29" i="19"/>
  <c r="L40" i="18"/>
  <c r="C40" i="18"/>
  <c r="L24" i="18"/>
  <c r="C24" i="18"/>
  <c r="L43" i="17"/>
  <c r="C43" i="17"/>
  <c r="L27" i="17"/>
  <c r="C27" i="17"/>
  <c r="L14" i="17"/>
  <c r="C14" i="17"/>
  <c r="C44" i="19"/>
  <c r="L44" i="19"/>
  <c r="L32" i="19"/>
  <c r="C32" i="19"/>
  <c r="L16" i="19"/>
  <c r="C16" i="19"/>
  <c r="L39" i="18"/>
  <c r="C39" i="18"/>
  <c r="L23" i="18"/>
  <c r="C23" i="18"/>
  <c r="L30" i="17"/>
  <c r="C30" i="17"/>
  <c r="C35" i="19"/>
  <c r="L35" i="19"/>
  <c r="C19" i="19"/>
  <c r="L19" i="19"/>
  <c r="C34" i="18"/>
  <c r="L34" i="18"/>
  <c r="F19" i="18"/>
  <c r="E19" i="18"/>
  <c r="H19" i="18"/>
  <c r="K19" i="18"/>
  <c r="G19" i="18"/>
  <c r="C33" i="17"/>
  <c r="L33" i="17"/>
  <c r="C17" i="17"/>
  <c r="L17" i="17"/>
  <c r="K41" i="18"/>
  <c r="F41" i="18"/>
  <c r="E41" i="18"/>
  <c r="C14" i="27"/>
  <c r="L14" i="27"/>
  <c r="L27" i="27"/>
  <c r="C27" i="27"/>
  <c r="L43" i="27"/>
  <c r="C43" i="27"/>
  <c r="L28" i="27"/>
  <c r="C28" i="27"/>
  <c r="L44" i="27"/>
  <c r="C44" i="27"/>
  <c r="L29" i="27"/>
  <c r="C29" i="27"/>
  <c r="C30" i="26"/>
  <c r="L30" i="26" s="1"/>
  <c r="C25" i="26"/>
  <c r="L25" i="26"/>
  <c r="L43" i="26"/>
  <c r="C43" i="26"/>
  <c r="L40" i="26"/>
  <c r="C40" i="26"/>
  <c r="L37" i="26"/>
  <c r="C37" i="26"/>
  <c r="L15" i="26"/>
  <c r="C15" i="26"/>
  <c r="H18" i="26"/>
  <c r="C39" i="25"/>
  <c r="L39" i="25"/>
  <c r="L22" i="25"/>
  <c r="C22" i="25"/>
  <c r="C40" i="25"/>
  <c r="L40" i="25"/>
  <c r="L25" i="25"/>
  <c r="C25" i="25"/>
  <c r="L36" i="25"/>
  <c r="C36" i="25"/>
  <c r="E21" i="25"/>
  <c r="H21" i="25"/>
  <c r="K21" i="25"/>
  <c r="F21" i="25"/>
  <c r="G21" i="25" s="1"/>
  <c r="L38" i="25"/>
  <c r="C38" i="25"/>
  <c r="G31" i="25"/>
  <c r="G23" i="25"/>
  <c r="L27" i="24"/>
  <c r="C27" i="24"/>
  <c r="L43" i="24"/>
  <c r="C43" i="24"/>
  <c r="L44" i="24"/>
  <c r="C44" i="24"/>
  <c r="L33" i="24"/>
  <c r="C33" i="24"/>
  <c r="K44" i="25"/>
  <c r="E44" i="25"/>
  <c r="H20" i="24"/>
  <c r="J27" i="25"/>
  <c r="I27" i="25"/>
  <c r="F15" i="25"/>
  <c r="G15" i="25" s="1"/>
  <c r="F24" i="24"/>
  <c r="G24" i="24" s="1"/>
  <c r="C38" i="24"/>
  <c r="L38" i="24"/>
  <c r="L29" i="23"/>
  <c r="C29" i="23"/>
  <c r="L32" i="22"/>
  <c r="C32" i="22"/>
  <c r="L16" i="22"/>
  <c r="C16" i="22"/>
  <c r="G17" i="24"/>
  <c r="C24" i="23"/>
  <c r="L24" i="23"/>
  <c r="L37" i="23"/>
  <c r="C37" i="23"/>
  <c r="L30" i="23"/>
  <c r="C30" i="23"/>
  <c r="L31" i="23"/>
  <c r="C31" i="23"/>
  <c r="L43" i="22"/>
  <c r="C43" i="22"/>
  <c r="L27" i="22"/>
  <c r="C27" i="22"/>
  <c r="L15" i="23"/>
  <c r="C15" i="23"/>
  <c r="L30" i="22"/>
  <c r="C30" i="22"/>
  <c r="L14" i="22"/>
  <c r="C14" i="22"/>
  <c r="C28" i="23"/>
  <c r="L28" i="23"/>
  <c r="C29" i="22"/>
  <c r="L29" i="22"/>
  <c r="L39" i="21"/>
  <c r="C39" i="21"/>
  <c r="L22" i="21"/>
  <c r="C22" i="21"/>
  <c r="L29" i="21"/>
  <c r="C29" i="21"/>
  <c r="K14" i="21"/>
  <c r="F14" i="21"/>
  <c r="G14" i="21" s="1"/>
  <c r="E14" i="21"/>
  <c r="L44" i="20"/>
  <c r="C44" i="20"/>
  <c r="L28" i="20"/>
  <c r="C28" i="20"/>
  <c r="L16" i="20"/>
  <c r="C16" i="20"/>
  <c r="L32" i="21"/>
  <c r="C32" i="21"/>
  <c r="L16" i="21"/>
  <c r="C16" i="21"/>
  <c r="L36" i="21"/>
  <c r="C36" i="21"/>
  <c r="L37" i="21"/>
  <c r="C37" i="21"/>
  <c r="L35" i="20"/>
  <c r="C35" i="20"/>
  <c r="C23" i="21"/>
  <c r="L23" i="21"/>
  <c r="C38" i="20"/>
  <c r="L38" i="20"/>
  <c r="E23" i="20"/>
  <c r="K23" i="20"/>
  <c r="F23" i="20"/>
  <c r="K19" i="20"/>
  <c r="K15" i="20"/>
  <c r="L38" i="19"/>
  <c r="C38" i="19"/>
  <c r="L22" i="19"/>
  <c r="C22" i="19"/>
  <c r="L37" i="18"/>
  <c r="C37" i="18"/>
  <c r="L21" i="18"/>
  <c r="C21" i="18"/>
  <c r="L36" i="17"/>
  <c r="C36" i="17"/>
  <c r="L20" i="17"/>
  <c r="C20" i="17"/>
  <c r="L25" i="19"/>
  <c r="C25" i="19"/>
  <c r="L36" i="18"/>
  <c r="C36" i="18"/>
  <c r="L20" i="18"/>
  <c r="C20" i="18"/>
  <c r="L39" i="17"/>
  <c r="C39" i="17"/>
  <c r="L23" i="17"/>
  <c r="C23" i="17"/>
  <c r="K41" i="20"/>
  <c r="F41" i="20"/>
  <c r="G41" i="20" s="1"/>
  <c r="E41" i="20"/>
  <c r="H41" i="20" s="1"/>
  <c r="C42" i="19"/>
  <c r="L42" i="19"/>
  <c r="L28" i="19"/>
  <c r="C28" i="19"/>
  <c r="L41" i="19"/>
  <c r="C41" i="19"/>
  <c r="L35" i="18"/>
  <c r="C35" i="18"/>
  <c r="L42" i="17"/>
  <c r="C42" i="17"/>
  <c r="L26" i="17"/>
  <c r="C26" i="17"/>
  <c r="C31" i="19"/>
  <c r="L31" i="19"/>
  <c r="C15" i="19"/>
  <c r="L15" i="19"/>
  <c r="C30" i="18"/>
  <c r="L30" i="18"/>
  <c r="C18" i="18"/>
  <c r="L18" i="18"/>
  <c r="C29" i="17"/>
  <c r="L29" i="17"/>
  <c r="C38" i="27"/>
  <c r="L38" i="27" s="1"/>
  <c r="L15" i="27"/>
  <c r="C15" i="27"/>
  <c r="L31" i="27"/>
  <c r="C31" i="27"/>
  <c r="L16" i="27"/>
  <c r="C16" i="27"/>
  <c r="L32" i="27"/>
  <c r="C32" i="27"/>
  <c r="L17" i="27"/>
  <c r="C17" i="27"/>
  <c r="L33" i="27"/>
  <c r="C33" i="27"/>
  <c r="K42" i="27"/>
  <c r="F42" i="27"/>
  <c r="E42" i="27"/>
  <c r="G42" i="27" s="1"/>
  <c r="H42" i="27" s="1"/>
  <c r="C42" i="26"/>
  <c r="L42" i="26"/>
  <c r="L21" i="26"/>
  <c r="C21" i="26"/>
  <c r="L24" i="26"/>
  <c r="C24" i="26"/>
  <c r="L28" i="26"/>
  <c r="C28" i="26"/>
  <c r="L44" i="26"/>
  <c r="C44" i="26"/>
  <c r="L41" i="26"/>
  <c r="C41" i="26"/>
  <c r="K18" i="27"/>
  <c r="E18" i="27"/>
  <c r="L34" i="25"/>
  <c r="C34" i="25"/>
  <c r="L18" i="25"/>
  <c r="C18" i="25"/>
  <c r="F26" i="26"/>
  <c r="K26" i="26"/>
  <c r="E26" i="26"/>
  <c r="G26" i="26" s="1"/>
  <c r="H26" i="26" s="1"/>
  <c r="J18" i="26"/>
  <c r="I18" i="26"/>
  <c r="L37" i="25"/>
  <c r="C37" i="25"/>
  <c r="L32" i="25"/>
  <c r="C32" i="25"/>
  <c r="L20" i="25"/>
  <c r="C20" i="25"/>
  <c r="L42" i="25"/>
  <c r="C42" i="25"/>
  <c r="I31" i="25"/>
  <c r="J31" i="25" s="1"/>
  <c r="I23" i="25"/>
  <c r="J23" i="25" s="1"/>
  <c r="L31" i="24"/>
  <c r="C31" i="24"/>
  <c r="L32" i="24"/>
  <c r="C32" i="24"/>
  <c r="L21" i="24"/>
  <c r="C21" i="24"/>
  <c r="L37" i="24"/>
  <c r="C37" i="24"/>
  <c r="C34" i="24"/>
  <c r="L34" i="24"/>
  <c r="L19" i="24"/>
  <c r="C19" i="24"/>
  <c r="C30" i="24"/>
  <c r="L30" i="24"/>
  <c r="J14" i="24"/>
  <c r="I14" i="24"/>
  <c r="C23" i="23"/>
  <c r="L23" i="23"/>
  <c r="L28" i="22"/>
  <c r="C28" i="22"/>
  <c r="J17" i="24"/>
  <c r="I17" i="24"/>
  <c r="L20" i="23"/>
  <c r="C20" i="23"/>
  <c r="L41" i="23"/>
  <c r="C41" i="23"/>
  <c r="L34" i="23"/>
  <c r="C34" i="23"/>
  <c r="L35" i="23"/>
  <c r="C35" i="23"/>
  <c r="L39" i="22"/>
  <c r="C39" i="22"/>
  <c r="L23" i="22"/>
  <c r="C23" i="22"/>
  <c r="K42" i="24"/>
  <c r="F42" i="24"/>
  <c r="E42" i="24"/>
  <c r="G42" i="24" s="1"/>
  <c r="H42" i="24" s="1"/>
  <c r="L42" i="22"/>
  <c r="C42" i="22"/>
  <c r="L26" i="22"/>
  <c r="C26" i="22"/>
  <c r="C18" i="23"/>
  <c r="L18" i="23"/>
  <c r="C41" i="22"/>
  <c r="L41" i="22"/>
  <c r="C25" i="22"/>
  <c r="L25" i="22"/>
  <c r="K27" i="23"/>
  <c r="E27" i="23"/>
  <c r="L35" i="21"/>
  <c r="C35" i="21"/>
  <c r="L18" i="21"/>
  <c r="C18" i="21"/>
  <c r="L37" i="20"/>
  <c r="C37" i="20"/>
  <c r="C42" i="21"/>
  <c r="L42" i="21"/>
  <c r="L25" i="21"/>
  <c r="C25" i="21"/>
  <c r="L40" i="20"/>
  <c r="C40" i="20"/>
  <c r="K25" i="20"/>
  <c r="E25" i="20"/>
  <c r="K44" i="22"/>
  <c r="F44" i="22"/>
  <c r="E44" i="22"/>
  <c r="G44" i="22" s="1"/>
  <c r="L28" i="21"/>
  <c r="C28" i="21"/>
  <c r="L40" i="21"/>
  <c r="C40" i="21"/>
  <c r="L41" i="21"/>
  <c r="C41" i="21"/>
  <c r="L31" i="20"/>
  <c r="C31" i="20"/>
  <c r="C19" i="21"/>
  <c r="L19" i="21"/>
  <c r="C34" i="20"/>
  <c r="L34" i="20"/>
  <c r="L22" i="20"/>
  <c r="C22" i="20"/>
  <c r="L34" i="19"/>
  <c r="C34" i="19"/>
  <c r="L18" i="19"/>
  <c r="C18" i="19"/>
  <c r="L33" i="18"/>
  <c r="C33" i="18"/>
  <c r="L32" i="17"/>
  <c r="C32" i="17"/>
  <c r="L16" i="17"/>
  <c r="C16" i="17"/>
  <c r="L37" i="19"/>
  <c r="C37" i="19"/>
  <c r="L21" i="19"/>
  <c r="C21" i="19"/>
  <c r="L32" i="18"/>
  <c r="C32" i="18"/>
  <c r="K17" i="18"/>
  <c r="E17" i="18"/>
  <c r="F17" i="18" s="1"/>
  <c r="L35" i="17"/>
  <c r="C35" i="17"/>
  <c r="L19" i="17"/>
  <c r="C19" i="17"/>
  <c r="L40" i="19"/>
  <c r="C40" i="19"/>
  <c r="L24" i="19"/>
  <c r="C24" i="19"/>
  <c r="L43" i="19"/>
  <c r="C43" i="19"/>
  <c r="L31" i="18"/>
  <c r="C31" i="18"/>
  <c r="L38" i="17"/>
  <c r="C38" i="17"/>
  <c r="L22" i="17"/>
  <c r="C22" i="17"/>
  <c r="K31" i="21"/>
  <c r="E31" i="21"/>
  <c r="F31" i="21" s="1"/>
  <c r="C27" i="19"/>
  <c r="L27" i="19" s="1"/>
  <c r="C42" i="18"/>
  <c r="L42" i="18"/>
  <c r="C26" i="18"/>
  <c r="L26" i="18"/>
  <c r="F15" i="18"/>
  <c r="E15" i="18"/>
  <c r="K15" i="18"/>
  <c r="C41" i="17"/>
  <c r="L41" i="17"/>
  <c r="C25" i="17"/>
  <c r="L25" i="17"/>
  <c r="K44" i="17"/>
  <c r="F44" i="17"/>
  <c r="E44" i="17"/>
  <c r="G44" i="17" s="1"/>
  <c r="K39" i="19"/>
  <c r="F39" i="19"/>
  <c r="E39" i="19"/>
  <c r="G39" i="19" s="1"/>
  <c r="E20" i="9"/>
  <c r="H39" i="19" l="1"/>
  <c r="J39" i="19"/>
  <c r="I39" i="19"/>
  <c r="J44" i="17"/>
  <c r="I44" i="17"/>
  <c r="K26" i="18"/>
  <c r="E26" i="18"/>
  <c r="G31" i="21"/>
  <c r="F43" i="19"/>
  <c r="G43" i="19" s="1"/>
  <c r="E43" i="19"/>
  <c r="H43" i="19" s="1"/>
  <c r="K43" i="19"/>
  <c r="E35" i="17"/>
  <c r="K35" i="17"/>
  <c r="F35" i="17"/>
  <c r="G17" i="18"/>
  <c r="H44" i="17"/>
  <c r="K41" i="17"/>
  <c r="E41" i="17"/>
  <c r="F41" i="17" s="1"/>
  <c r="G41" i="17" s="1"/>
  <c r="H31" i="21"/>
  <c r="J31" i="21"/>
  <c r="I31" i="21"/>
  <c r="J17" i="18"/>
  <c r="I17" i="18"/>
  <c r="E21" i="19"/>
  <c r="H21" i="19"/>
  <c r="K21" i="19"/>
  <c r="G21" i="19"/>
  <c r="F21" i="19"/>
  <c r="K16" i="17"/>
  <c r="E16" i="17"/>
  <c r="F16" i="17" s="1"/>
  <c r="G16" i="17" s="1"/>
  <c r="K33" i="18"/>
  <c r="F33" i="18"/>
  <c r="E33" i="18"/>
  <c r="G33" i="18" s="1"/>
  <c r="K34" i="19"/>
  <c r="E34" i="19"/>
  <c r="E31" i="20"/>
  <c r="F31" i="20" s="1"/>
  <c r="K31" i="20"/>
  <c r="E40" i="21"/>
  <c r="G40" i="21" s="1"/>
  <c r="K40" i="21"/>
  <c r="F40" i="21"/>
  <c r="H44" i="22"/>
  <c r="J25" i="20"/>
  <c r="I25" i="20"/>
  <c r="E25" i="21"/>
  <c r="G25" i="21" s="1"/>
  <c r="K25" i="21"/>
  <c r="F25" i="21"/>
  <c r="K37" i="20"/>
  <c r="F37" i="20"/>
  <c r="E37" i="20"/>
  <c r="G37" i="20" s="1"/>
  <c r="F35" i="21"/>
  <c r="H35" i="21" s="1"/>
  <c r="E35" i="21"/>
  <c r="K35" i="21"/>
  <c r="G35" i="21"/>
  <c r="F27" i="23"/>
  <c r="G27" i="23" s="1"/>
  <c r="K25" i="22"/>
  <c r="F25" i="22"/>
  <c r="E25" i="22"/>
  <c r="G25" i="22" s="1"/>
  <c r="H25" i="22" s="1"/>
  <c r="K18" i="23"/>
  <c r="E18" i="23"/>
  <c r="E39" i="22"/>
  <c r="K39" i="22"/>
  <c r="F39" i="22"/>
  <c r="E34" i="23"/>
  <c r="H34" i="23"/>
  <c r="K34" i="23"/>
  <c r="G34" i="23"/>
  <c r="F34" i="23"/>
  <c r="E20" i="23"/>
  <c r="G20" i="23" s="1"/>
  <c r="K20" i="23"/>
  <c r="F20" i="23"/>
  <c r="K28" i="22"/>
  <c r="F28" i="22"/>
  <c r="G28" i="22" s="1"/>
  <c r="E28" i="22"/>
  <c r="H28" i="22" s="1"/>
  <c r="K30" i="24"/>
  <c r="F30" i="24"/>
  <c r="G30" i="24" s="1"/>
  <c r="E30" i="24"/>
  <c r="H30" i="24"/>
  <c r="K34" i="24"/>
  <c r="E34" i="24"/>
  <c r="K18" i="25"/>
  <c r="E18" i="25"/>
  <c r="J18" i="27"/>
  <c r="I18" i="27"/>
  <c r="K42" i="26"/>
  <c r="F42" i="26"/>
  <c r="E42" i="26"/>
  <c r="G42" i="26" s="1"/>
  <c r="H42" i="26" s="1"/>
  <c r="K17" i="27"/>
  <c r="F17" i="27"/>
  <c r="G17" i="27" s="1"/>
  <c r="E17" i="27"/>
  <c r="H17" i="27" s="1"/>
  <c r="E16" i="27"/>
  <c r="H16" i="27" s="1"/>
  <c r="K16" i="27"/>
  <c r="F16" i="27"/>
  <c r="E15" i="27"/>
  <c r="F15" i="27" s="1"/>
  <c r="K15" i="27"/>
  <c r="F42" i="17"/>
  <c r="E42" i="17"/>
  <c r="H42" i="17"/>
  <c r="K42" i="17"/>
  <c r="G42" i="17"/>
  <c r="E41" i="19"/>
  <c r="K41" i="19"/>
  <c r="G23" i="20"/>
  <c r="H23" i="20" s="1"/>
  <c r="E35" i="20"/>
  <c r="F35" i="20" s="1"/>
  <c r="K35" i="20"/>
  <c r="E36" i="21"/>
  <c r="G36" i="21" s="1"/>
  <c r="K36" i="21"/>
  <c r="F36" i="21"/>
  <c r="K32" i="21"/>
  <c r="E32" i="21"/>
  <c r="F32" i="21" s="1"/>
  <c r="E28" i="20"/>
  <c r="K28" i="20"/>
  <c r="F28" i="20"/>
  <c r="J14" i="21"/>
  <c r="I14" i="21"/>
  <c r="K22" i="21"/>
  <c r="E22" i="21"/>
  <c r="E14" i="22"/>
  <c r="F14" i="22" s="1"/>
  <c r="K14" i="22"/>
  <c r="J8" i="22"/>
  <c r="J9" i="22" s="1"/>
  <c r="E15" i="23"/>
  <c r="K15" i="23"/>
  <c r="E43" i="22"/>
  <c r="H43" i="22" s="1"/>
  <c r="K43" i="22"/>
  <c r="F43" i="22"/>
  <c r="E30" i="23"/>
  <c r="H30" i="23"/>
  <c r="K30" i="23"/>
  <c r="G30" i="23"/>
  <c r="F30" i="23"/>
  <c r="H15" i="25"/>
  <c r="E44" i="24"/>
  <c r="H44" i="24" s="1"/>
  <c r="K44" i="24"/>
  <c r="F44" i="24"/>
  <c r="E27" i="24"/>
  <c r="F27" i="24" s="1"/>
  <c r="K27" i="24"/>
  <c r="K38" i="25"/>
  <c r="F38" i="25"/>
  <c r="E38" i="25"/>
  <c r="G38" i="25"/>
  <c r="H38" i="25" s="1"/>
  <c r="I21" i="25"/>
  <c r="J21" i="25"/>
  <c r="F40" i="25"/>
  <c r="K40" i="25"/>
  <c r="E40" i="25"/>
  <c r="H40" i="25"/>
  <c r="G40" i="25"/>
  <c r="K39" i="25"/>
  <c r="E39" i="25"/>
  <c r="K37" i="26"/>
  <c r="F37" i="26"/>
  <c r="G37" i="26" s="1"/>
  <c r="E37" i="26"/>
  <c r="H37" i="26" s="1"/>
  <c r="F43" i="26"/>
  <c r="E43" i="26"/>
  <c r="H43" i="26"/>
  <c r="K43" i="26"/>
  <c r="G43" i="26"/>
  <c r="E44" i="27"/>
  <c r="H44" i="27"/>
  <c r="K44" i="27"/>
  <c r="G44" i="27"/>
  <c r="F44" i="27"/>
  <c r="F43" i="27"/>
  <c r="G43" i="27" s="1"/>
  <c r="E43" i="27"/>
  <c r="H43" i="27"/>
  <c r="K43" i="27"/>
  <c r="L45" i="27"/>
  <c r="G41" i="18"/>
  <c r="H41" i="18" s="1"/>
  <c r="K17" i="17"/>
  <c r="F17" i="17"/>
  <c r="G17" i="17" s="1"/>
  <c r="E17" i="17"/>
  <c r="H17" i="17"/>
  <c r="J19" i="18"/>
  <c r="I19" i="18"/>
  <c r="F23" i="18"/>
  <c r="E23" i="18"/>
  <c r="H23" i="18"/>
  <c r="K23" i="18"/>
  <c r="G23" i="18"/>
  <c r="E16" i="19"/>
  <c r="F16" i="19" s="1"/>
  <c r="K16" i="19"/>
  <c r="E27" i="17"/>
  <c r="G27" i="17" s="1"/>
  <c r="K27" i="17"/>
  <c r="F27" i="17"/>
  <c r="E24" i="18"/>
  <c r="H24" i="18"/>
  <c r="K24" i="18"/>
  <c r="G24" i="18"/>
  <c r="F24" i="18"/>
  <c r="E29" i="19"/>
  <c r="H29" i="19" s="1"/>
  <c r="K29" i="19"/>
  <c r="F29" i="19"/>
  <c r="K40" i="17"/>
  <c r="F40" i="17"/>
  <c r="E40" i="17"/>
  <c r="K26" i="19"/>
  <c r="E26" i="19"/>
  <c r="K14" i="20"/>
  <c r="J8" i="20"/>
  <c r="J9" i="20" s="1"/>
  <c r="E14" i="20"/>
  <c r="H14" i="20" s="1"/>
  <c r="E39" i="20"/>
  <c r="F39" i="20" s="1"/>
  <c r="K39" i="20"/>
  <c r="F20" i="21"/>
  <c r="H20" i="21" s="1"/>
  <c r="E20" i="21"/>
  <c r="K20" i="21"/>
  <c r="G20" i="21"/>
  <c r="E32" i="20"/>
  <c r="K32" i="20"/>
  <c r="G32" i="20"/>
  <c r="H32" i="20" s="1"/>
  <c r="F32" i="20"/>
  <c r="K26" i="21"/>
  <c r="E26" i="21"/>
  <c r="E34" i="22"/>
  <c r="F34" i="22" s="1"/>
  <c r="K34" i="22"/>
  <c r="E15" i="22"/>
  <c r="G15" i="22" s="1"/>
  <c r="K15" i="22"/>
  <c r="F15" i="22"/>
  <c r="K43" i="23"/>
  <c r="F43" i="23"/>
  <c r="E43" i="23"/>
  <c r="G43" i="23" s="1"/>
  <c r="K26" i="23"/>
  <c r="E26" i="23"/>
  <c r="H26" i="23" s="1"/>
  <c r="E40" i="24"/>
  <c r="H40" i="24"/>
  <c r="K40" i="24"/>
  <c r="G40" i="24"/>
  <c r="F40" i="24"/>
  <c r="F23" i="24"/>
  <c r="G23" i="24" s="1"/>
  <c r="H23" i="24"/>
  <c r="E23" i="24"/>
  <c r="K23" i="24"/>
  <c r="E24" i="25"/>
  <c r="K24" i="25"/>
  <c r="I27" i="26"/>
  <c r="J27" i="26" s="1"/>
  <c r="I34" i="27"/>
  <c r="J34" i="27" s="1"/>
  <c r="K41" i="27"/>
  <c r="F41" i="27"/>
  <c r="G41" i="27" s="1"/>
  <c r="E41" i="27"/>
  <c r="H41" i="27" s="1"/>
  <c r="E40" i="27"/>
  <c r="G40" i="27" s="1"/>
  <c r="K40" i="27"/>
  <c r="F40" i="27"/>
  <c r="E39" i="27"/>
  <c r="H39" i="27" s="1"/>
  <c r="K39" i="27"/>
  <c r="F34" i="17"/>
  <c r="E34" i="17"/>
  <c r="H34" i="17"/>
  <c r="K34" i="17"/>
  <c r="G34" i="17"/>
  <c r="E43" i="18"/>
  <c r="F43" i="18" s="1"/>
  <c r="K43" i="18"/>
  <c r="F36" i="19"/>
  <c r="E36" i="19"/>
  <c r="H36" i="19"/>
  <c r="K36" i="19"/>
  <c r="G36" i="19"/>
  <c r="E31" i="17"/>
  <c r="H31" i="17"/>
  <c r="K31" i="17"/>
  <c r="G31" i="17"/>
  <c r="F31" i="17"/>
  <c r="E28" i="18"/>
  <c r="K28" i="18"/>
  <c r="F28" i="18"/>
  <c r="E17" i="19"/>
  <c r="H17" i="19"/>
  <c r="K17" i="19"/>
  <c r="G17" i="19"/>
  <c r="F17" i="19"/>
  <c r="K28" i="17"/>
  <c r="E28" i="17"/>
  <c r="K14" i="19"/>
  <c r="J8" i="19"/>
  <c r="J9" i="19" s="1"/>
  <c r="E14" i="19"/>
  <c r="K18" i="20"/>
  <c r="E18" i="20"/>
  <c r="F18" i="20" s="1"/>
  <c r="L45" i="21"/>
  <c r="E43" i="20"/>
  <c r="K43" i="20"/>
  <c r="F24" i="21"/>
  <c r="E24" i="21"/>
  <c r="H24" i="21"/>
  <c r="K24" i="21"/>
  <c r="G24" i="21"/>
  <c r="E36" i="20"/>
  <c r="H36" i="20"/>
  <c r="K36" i="20"/>
  <c r="G36" i="20"/>
  <c r="F36" i="20"/>
  <c r="K30" i="21"/>
  <c r="E30" i="21"/>
  <c r="E22" i="22"/>
  <c r="H22" i="22" s="1"/>
  <c r="K22" i="22"/>
  <c r="E25" i="23"/>
  <c r="K25" i="23"/>
  <c r="H25" i="23"/>
  <c r="E35" i="22"/>
  <c r="H35" i="22"/>
  <c r="K35" i="22"/>
  <c r="G35" i="22"/>
  <c r="F35" i="22"/>
  <c r="E38" i="23"/>
  <c r="G38" i="23" s="1"/>
  <c r="K38" i="23"/>
  <c r="F38" i="23"/>
  <c r="K40" i="22"/>
  <c r="F40" i="22"/>
  <c r="E40" i="22"/>
  <c r="G40" i="22" s="1"/>
  <c r="G14" i="24"/>
  <c r="H14" i="24" s="1"/>
  <c r="J22" i="26"/>
  <c r="I22" i="26"/>
  <c r="G17" i="25"/>
  <c r="H17" i="25" s="1"/>
  <c r="F28" i="25"/>
  <c r="E28" i="25"/>
  <c r="H28" i="25"/>
  <c r="K28" i="25"/>
  <c r="G28" i="25"/>
  <c r="H14" i="26"/>
  <c r="H14" i="25"/>
  <c r="K14" i="25"/>
  <c r="G14" i="25"/>
  <c r="J8" i="25"/>
  <c r="J9" i="25" s="1"/>
  <c r="F14" i="25"/>
  <c r="E14" i="25"/>
  <c r="F23" i="26"/>
  <c r="H23" i="26" s="1"/>
  <c r="E23" i="26"/>
  <c r="G23" i="26" s="1"/>
  <c r="K23" i="26"/>
  <c r="E32" i="26"/>
  <c r="G32" i="26" s="1"/>
  <c r="H32" i="26"/>
  <c r="F32" i="26"/>
  <c r="K32" i="26"/>
  <c r="K17" i="26"/>
  <c r="E17" i="26"/>
  <c r="H17" i="26" s="1"/>
  <c r="K37" i="27"/>
  <c r="F37" i="27"/>
  <c r="G37" i="27" s="1"/>
  <c r="E37" i="27"/>
  <c r="H37" i="27" s="1"/>
  <c r="E36" i="27"/>
  <c r="G36" i="27" s="1"/>
  <c r="K36" i="27"/>
  <c r="F36" i="27"/>
  <c r="E35" i="27"/>
  <c r="K35" i="27"/>
  <c r="K42" i="18"/>
  <c r="F42" i="18"/>
  <c r="E42" i="18"/>
  <c r="G42" i="18" s="1"/>
  <c r="H17" i="18"/>
  <c r="F26" i="22"/>
  <c r="H26" i="22" s="1"/>
  <c r="E26" i="22"/>
  <c r="K26" i="22"/>
  <c r="G26" i="22"/>
  <c r="I42" i="24"/>
  <c r="J42" i="24" s="1"/>
  <c r="E19" i="24"/>
  <c r="K19" i="24"/>
  <c r="K37" i="24"/>
  <c r="E37" i="24"/>
  <c r="E32" i="24"/>
  <c r="K32" i="24"/>
  <c r="G32" i="24"/>
  <c r="H32" i="24" s="1"/>
  <c r="F32" i="24"/>
  <c r="K42" i="25"/>
  <c r="E42" i="25"/>
  <c r="H42" i="25" s="1"/>
  <c r="E32" i="25"/>
  <c r="F32" i="25" s="1"/>
  <c r="K32" i="25"/>
  <c r="J26" i="26"/>
  <c r="I26" i="26"/>
  <c r="K41" i="26"/>
  <c r="E41" i="26"/>
  <c r="E28" i="26"/>
  <c r="K28" i="26"/>
  <c r="K21" i="26"/>
  <c r="E21" i="26"/>
  <c r="I42" i="27"/>
  <c r="J42" i="27" s="1"/>
  <c r="K29" i="17"/>
  <c r="E29" i="17"/>
  <c r="K30" i="18"/>
  <c r="F30" i="18"/>
  <c r="G30" i="18" s="1"/>
  <c r="H30" i="18" s="1"/>
  <c r="E30" i="18"/>
  <c r="K31" i="19"/>
  <c r="E31" i="19"/>
  <c r="E42" i="19"/>
  <c r="H42" i="19" s="1"/>
  <c r="K42" i="19"/>
  <c r="G42" i="19"/>
  <c r="F42" i="19"/>
  <c r="J41" i="20"/>
  <c r="I41" i="20"/>
  <c r="E39" i="17"/>
  <c r="H39" i="17"/>
  <c r="K39" i="17"/>
  <c r="G39" i="17"/>
  <c r="F39" i="17"/>
  <c r="E36" i="18"/>
  <c r="K36" i="18"/>
  <c r="F36" i="18"/>
  <c r="K20" i="17"/>
  <c r="F20" i="17"/>
  <c r="G20" i="17" s="1"/>
  <c r="E20" i="17"/>
  <c r="K21" i="18"/>
  <c r="E21" i="18"/>
  <c r="K22" i="19"/>
  <c r="F22" i="19"/>
  <c r="E22" i="19"/>
  <c r="G22" i="19" s="1"/>
  <c r="I15" i="20"/>
  <c r="J15" i="20" s="1"/>
  <c r="I23" i="20"/>
  <c r="J23" i="20" s="1"/>
  <c r="K38" i="20"/>
  <c r="F38" i="20"/>
  <c r="E38" i="20"/>
  <c r="G38" i="20" s="1"/>
  <c r="H14" i="21"/>
  <c r="K29" i="22"/>
  <c r="F29" i="22"/>
  <c r="G29" i="22" s="1"/>
  <c r="E29" i="22"/>
  <c r="H29" i="22"/>
  <c r="L45" i="22"/>
  <c r="K24" i="23"/>
  <c r="E24" i="23"/>
  <c r="F24" i="23" s="1"/>
  <c r="K32" i="22"/>
  <c r="F32" i="22"/>
  <c r="G32" i="22" s="1"/>
  <c r="E32" i="22"/>
  <c r="H32" i="22" s="1"/>
  <c r="F44" i="25"/>
  <c r="G44" i="25" s="1"/>
  <c r="E25" i="25"/>
  <c r="K25" i="25"/>
  <c r="G25" i="25"/>
  <c r="H25" i="25" s="1"/>
  <c r="F25" i="25"/>
  <c r="K22" i="25"/>
  <c r="E22" i="25"/>
  <c r="K30" i="26"/>
  <c r="G30" i="26"/>
  <c r="F30" i="26"/>
  <c r="H30" i="26"/>
  <c r="E30" i="26"/>
  <c r="K14" i="27"/>
  <c r="E14" i="27"/>
  <c r="J8" i="27"/>
  <c r="J9" i="27" s="1"/>
  <c r="J41" i="18"/>
  <c r="I41" i="18"/>
  <c r="K34" i="18"/>
  <c r="F34" i="18"/>
  <c r="G34" i="18" s="1"/>
  <c r="H34" i="18" s="1"/>
  <c r="E34" i="18"/>
  <c r="K35" i="19"/>
  <c r="E35" i="19"/>
  <c r="K44" i="19"/>
  <c r="E44" i="19"/>
  <c r="F44" i="19" s="1"/>
  <c r="L45" i="20"/>
  <c r="K42" i="20"/>
  <c r="F42" i="20"/>
  <c r="G42" i="20" s="1"/>
  <c r="H42" i="20" s="1"/>
  <c r="E42" i="20"/>
  <c r="K34" i="21"/>
  <c r="E34" i="21"/>
  <c r="K17" i="22"/>
  <c r="F17" i="22"/>
  <c r="H17" i="22" s="1"/>
  <c r="E17" i="22"/>
  <c r="G17" i="22" s="1"/>
  <c r="K40" i="23"/>
  <c r="E40" i="23"/>
  <c r="H40" i="23" s="1"/>
  <c r="K32" i="23"/>
  <c r="F32" i="23"/>
  <c r="G32" i="23" s="1"/>
  <c r="E32" i="23"/>
  <c r="H32" i="23"/>
  <c r="K36" i="22"/>
  <c r="F36" i="22"/>
  <c r="E36" i="22"/>
  <c r="G36" i="22" s="1"/>
  <c r="K26" i="24"/>
  <c r="E26" i="24"/>
  <c r="F26" i="24" s="1"/>
  <c r="K26" i="25"/>
  <c r="F26" i="25"/>
  <c r="G26" i="25" s="1"/>
  <c r="E26" i="25"/>
  <c r="H26" i="25" s="1"/>
  <c r="K33" i="26"/>
  <c r="E33" i="26"/>
  <c r="E39" i="26"/>
  <c r="H39" i="26" s="1"/>
  <c r="K39" i="26"/>
  <c r="K22" i="27"/>
  <c r="F22" i="27"/>
  <c r="E22" i="27"/>
  <c r="G22" i="27" s="1"/>
  <c r="H22" i="27"/>
  <c r="K37" i="17"/>
  <c r="E37" i="17"/>
  <c r="K22" i="18"/>
  <c r="F22" i="18"/>
  <c r="G22" i="18" s="1"/>
  <c r="H22" i="18" s="1"/>
  <c r="E22" i="18"/>
  <c r="K23" i="19"/>
  <c r="E23" i="19"/>
  <c r="L45" i="19"/>
  <c r="K15" i="21"/>
  <c r="E15" i="21"/>
  <c r="K38" i="21"/>
  <c r="F38" i="21"/>
  <c r="G38" i="21" s="1"/>
  <c r="E38" i="21"/>
  <c r="H38" i="21"/>
  <c r="K37" i="22"/>
  <c r="E37" i="22"/>
  <c r="K44" i="23"/>
  <c r="F44" i="23"/>
  <c r="H44" i="23" s="1"/>
  <c r="E44" i="23"/>
  <c r="G44" i="23" s="1"/>
  <c r="K36" i="23"/>
  <c r="E36" i="23"/>
  <c r="E41" i="24"/>
  <c r="E36" i="24"/>
  <c r="H36" i="24"/>
  <c r="K36" i="24"/>
  <c r="G36" i="24"/>
  <c r="F36" i="24"/>
  <c r="I17" i="25"/>
  <c r="J17" i="25" s="1"/>
  <c r="I14" i="26"/>
  <c r="J14" i="26" s="1"/>
  <c r="L45" i="25"/>
  <c r="K30" i="27"/>
  <c r="F30" i="27"/>
  <c r="G30" i="27" s="1"/>
  <c r="E30" i="27"/>
  <c r="H30" i="27"/>
  <c r="H19" i="25"/>
  <c r="F22" i="17"/>
  <c r="E22" i="17"/>
  <c r="H22" i="17"/>
  <c r="K22" i="17"/>
  <c r="G22" i="17"/>
  <c r="E31" i="18"/>
  <c r="F31" i="18" s="1"/>
  <c r="K31" i="18"/>
  <c r="F24" i="19"/>
  <c r="H24" i="19" s="1"/>
  <c r="E24" i="19"/>
  <c r="K24" i="19"/>
  <c r="G24" i="19"/>
  <c r="K19" i="17"/>
  <c r="F19" i="17"/>
  <c r="E19" i="17"/>
  <c r="G19" i="17" s="1"/>
  <c r="K34" i="20"/>
  <c r="F34" i="20"/>
  <c r="E34" i="20"/>
  <c r="G34" i="20" s="1"/>
  <c r="H34" i="20"/>
  <c r="K25" i="17"/>
  <c r="F25" i="17"/>
  <c r="G25" i="17" s="1"/>
  <c r="E25" i="17"/>
  <c r="H25" i="17"/>
  <c r="I15" i="18"/>
  <c r="J15" i="18" s="1"/>
  <c r="E32" i="18"/>
  <c r="H32" i="18"/>
  <c r="K32" i="18"/>
  <c r="G32" i="18"/>
  <c r="F32" i="18"/>
  <c r="E37" i="19"/>
  <c r="G37" i="19" s="1"/>
  <c r="K37" i="19"/>
  <c r="F37" i="19"/>
  <c r="K32" i="17"/>
  <c r="F32" i="17"/>
  <c r="E32" i="17"/>
  <c r="G32" i="17" s="1"/>
  <c r="K18" i="19"/>
  <c r="E18" i="19"/>
  <c r="K22" i="20"/>
  <c r="E22" i="20"/>
  <c r="F22" i="20" s="1"/>
  <c r="K41" i="21"/>
  <c r="E41" i="21"/>
  <c r="F41" i="21"/>
  <c r="G41" i="21" s="1"/>
  <c r="E28" i="21"/>
  <c r="K28" i="21"/>
  <c r="F25" i="20"/>
  <c r="E40" i="20"/>
  <c r="H40" i="20"/>
  <c r="K40" i="20"/>
  <c r="G40" i="20"/>
  <c r="F40" i="20"/>
  <c r="K18" i="21"/>
  <c r="E18" i="21"/>
  <c r="I27" i="23"/>
  <c r="J27" i="23" s="1"/>
  <c r="K41" i="22"/>
  <c r="E41" i="22"/>
  <c r="E23" i="22"/>
  <c r="G23" i="22" s="1"/>
  <c r="K23" i="22"/>
  <c r="F23" i="22"/>
  <c r="K35" i="23"/>
  <c r="F35" i="23"/>
  <c r="E35" i="23"/>
  <c r="G35" i="23" s="1"/>
  <c r="F41" i="23"/>
  <c r="E41" i="23"/>
  <c r="H41" i="23"/>
  <c r="K41" i="23"/>
  <c r="G41" i="23"/>
  <c r="K34" i="25"/>
  <c r="F34" i="25"/>
  <c r="E34" i="25"/>
  <c r="H34" i="25" s="1"/>
  <c r="F18" i="27"/>
  <c r="G18" i="27" s="1"/>
  <c r="K33" i="27"/>
  <c r="F33" i="27"/>
  <c r="E33" i="27"/>
  <c r="G33" i="27" s="1"/>
  <c r="E32" i="27"/>
  <c r="K32" i="27"/>
  <c r="F32" i="27"/>
  <c r="E31" i="27"/>
  <c r="F31" i="27" s="1"/>
  <c r="K31" i="27"/>
  <c r="F26" i="17"/>
  <c r="E26" i="17"/>
  <c r="K26" i="17"/>
  <c r="E35" i="18"/>
  <c r="K35" i="18"/>
  <c r="F28" i="19"/>
  <c r="E28" i="19"/>
  <c r="H28" i="19"/>
  <c r="K28" i="19"/>
  <c r="G28" i="19"/>
  <c r="I19" i="20"/>
  <c r="J19" i="20"/>
  <c r="K37" i="21"/>
  <c r="E37" i="21"/>
  <c r="F16" i="21"/>
  <c r="E16" i="21"/>
  <c r="H16" i="21"/>
  <c r="K16" i="21"/>
  <c r="G16" i="21"/>
  <c r="F16" i="20"/>
  <c r="G16" i="20" s="1"/>
  <c r="K16" i="20"/>
  <c r="E16" i="20"/>
  <c r="E44" i="20"/>
  <c r="K44" i="20"/>
  <c r="J8" i="21"/>
  <c r="J9" i="21" s="1"/>
  <c r="E29" i="21"/>
  <c r="K29" i="21"/>
  <c r="F29" i="21"/>
  <c r="E39" i="21"/>
  <c r="K39" i="21"/>
  <c r="F30" i="22"/>
  <c r="H30" i="22" s="1"/>
  <c r="E30" i="22"/>
  <c r="K30" i="22"/>
  <c r="G30" i="22"/>
  <c r="E27" i="22"/>
  <c r="K27" i="22"/>
  <c r="G27" i="22"/>
  <c r="H27" i="22" s="1"/>
  <c r="F27" i="22"/>
  <c r="K31" i="23"/>
  <c r="G31" i="23"/>
  <c r="E31" i="23"/>
  <c r="F31" i="23"/>
  <c r="H31" i="23" s="1"/>
  <c r="E37" i="23"/>
  <c r="F37" i="23" s="1"/>
  <c r="K37" i="23"/>
  <c r="K38" i="24"/>
  <c r="F38" i="24"/>
  <c r="G38" i="24" s="1"/>
  <c r="H38" i="24" s="1"/>
  <c r="E38" i="24"/>
  <c r="I44" i="25"/>
  <c r="J44" i="25" s="1"/>
  <c r="K33" i="24"/>
  <c r="F33" i="24"/>
  <c r="G33" i="24" s="1"/>
  <c r="E33" i="24"/>
  <c r="H33" i="24" s="1"/>
  <c r="F43" i="24"/>
  <c r="G43" i="24" s="1"/>
  <c r="E43" i="24"/>
  <c r="H43" i="24"/>
  <c r="K43" i="24"/>
  <c r="E15" i="26"/>
  <c r="F15" i="26" s="1"/>
  <c r="K15" i="26"/>
  <c r="E40" i="26"/>
  <c r="K40" i="26"/>
  <c r="F40" i="26"/>
  <c r="K29" i="27"/>
  <c r="F29" i="27"/>
  <c r="G29" i="27" s="1"/>
  <c r="E29" i="27"/>
  <c r="H29" i="27" s="1"/>
  <c r="E28" i="27"/>
  <c r="K28" i="27"/>
  <c r="E27" i="27"/>
  <c r="K27" i="27"/>
  <c r="K33" i="17"/>
  <c r="F33" i="17"/>
  <c r="H33" i="17" s="1"/>
  <c r="E33" i="17"/>
  <c r="G33" i="17" s="1"/>
  <c r="E30" i="17"/>
  <c r="F30" i="17" s="1"/>
  <c r="K30" i="17"/>
  <c r="F39" i="18"/>
  <c r="E39" i="18"/>
  <c r="H39" i="18"/>
  <c r="K39" i="18"/>
  <c r="G39" i="18"/>
  <c r="E32" i="19"/>
  <c r="K32" i="19"/>
  <c r="F14" i="17"/>
  <c r="G14" i="17" s="1"/>
  <c r="H14" i="17" s="1"/>
  <c r="E14" i="17"/>
  <c r="K14" i="17"/>
  <c r="J8" i="17"/>
  <c r="J9" i="17" s="1"/>
  <c r="E43" i="17"/>
  <c r="G43" i="17" s="1"/>
  <c r="K43" i="17"/>
  <c r="F43" i="17"/>
  <c r="E40" i="18"/>
  <c r="K40" i="18"/>
  <c r="G40" i="18"/>
  <c r="H40" i="18" s="1"/>
  <c r="F40" i="18"/>
  <c r="K24" i="17"/>
  <c r="E24" i="17"/>
  <c r="F24" i="17" s="1"/>
  <c r="G24" i="17" s="1"/>
  <c r="K25" i="18"/>
  <c r="F25" i="18"/>
  <c r="G25" i="18" s="1"/>
  <c r="E25" i="18"/>
  <c r="H25" i="18" s="1"/>
  <c r="F17" i="20"/>
  <c r="G17" i="20" s="1"/>
  <c r="K33" i="21"/>
  <c r="E33" i="21"/>
  <c r="K20" i="20"/>
  <c r="E20" i="20"/>
  <c r="E17" i="21"/>
  <c r="H17" i="21"/>
  <c r="K17" i="21"/>
  <c r="G17" i="21"/>
  <c r="F17" i="21"/>
  <c r="K29" i="20"/>
  <c r="E29" i="20"/>
  <c r="E43" i="21"/>
  <c r="F43" i="21" s="1"/>
  <c r="K43" i="21"/>
  <c r="F18" i="22"/>
  <c r="E18" i="22"/>
  <c r="H18" i="22"/>
  <c r="K18" i="22"/>
  <c r="G18" i="22"/>
  <c r="E19" i="23"/>
  <c r="H19" i="23" s="1"/>
  <c r="K19" i="23"/>
  <c r="E31" i="22"/>
  <c r="K31" i="22"/>
  <c r="E42" i="23"/>
  <c r="H42" i="23"/>
  <c r="K42" i="23"/>
  <c r="G42" i="23"/>
  <c r="F42" i="23"/>
  <c r="F33" i="23"/>
  <c r="E33" i="23"/>
  <c r="G33" i="23" s="1"/>
  <c r="H33" i="23"/>
  <c r="K33" i="23"/>
  <c r="E18" i="24"/>
  <c r="K18" i="24"/>
  <c r="H29" i="24"/>
  <c r="E29" i="24"/>
  <c r="F29" i="24" s="1"/>
  <c r="G29" i="24" s="1"/>
  <c r="K29" i="24"/>
  <c r="E39" i="24"/>
  <c r="F39" i="24" s="1"/>
  <c r="K39" i="24"/>
  <c r="K16" i="24"/>
  <c r="E16" i="24"/>
  <c r="F16" i="24" s="1"/>
  <c r="E16" i="25"/>
  <c r="K16" i="25"/>
  <c r="E41" i="25"/>
  <c r="K41" i="25"/>
  <c r="H41" i="25"/>
  <c r="E29" i="25"/>
  <c r="H29" i="25"/>
  <c r="K29" i="25"/>
  <c r="G29" i="25"/>
  <c r="F29" i="25"/>
  <c r="F19" i="26"/>
  <c r="H19" i="26" s="1"/>
  <c r="E19" i="26"/>
  <c r="K19" i="26"/>
  <c r="G19" i="26"/>
  <c r="F34" i="27"/>
  <c r="K34" i="26"/>
  <c r="F34" i="26"/>
  <c r="E34" i="26"/>
  <c r="G34" i="26" s="1"/>
  <c r="G26" i="27"/>
  <c r="H26" i="27" s="1"/>
  <c r="K25" i="27"/>
  <c r="E25" i="27"/>
  <c r="F25" i="27" s="1"/>
  <c r="E24" i="27"/>
  <c r="K24" i="27"/>
  <c r="G24" i="27"/>
  <c r="H24" i="27" s="1"/>
  <c r="F24" i="27"/>
  <c r="F23" i="27"/>
  <c r="G23" i="27" s="1"/>
  <c r="E23" i="27"/>
  <c r="H23" i="27"/>
  <c r="K23" i="27"/>
  <c r="L45" i="18"/>
  <c r="E18" i="17"/>
  <c r="K18" i="17"/>
  <c r="E27" i="18"/>
  <c r="K27" i="18"/>
  <c r="F20" i="19"/>
  <c r="G20" i="19" s="1"/>
  <c r="H20" i="19" s="1"/>
  <c r="E20" i="19"/>
  <c r="K20" i="19"/>
  <c r="E15" i="17"/>
  <c r="H15" i="17"/>
  <c r="K15" i="17"/>
  <c r="G15" i="17"/>
  <c r="F15" i="17"/>
  <c r="E16" i="18"/>
  <c r="K16" i="18"/>
  <c r="E44" i="18"/>
  <c r="K44" i="18"/>
  <c r="G44" i="18"/>
  <c r="H44" i="18" s="1"/>
  <c r="F44" i="18"/>
  <c r="E33" i="19"/>
  <c r="K33" i="19"/>
  <c r="K29" i="18"/>
  <c r="F29" i="18"/>
  <c r="G29" i="18" s="1"/>
  <c r="E29" i="18"/>
  <c r="H29" i="18" s="1"/>
  <c r="K30" i="19"/>
  <c r="E30" i="19"/>
  <c r="E27" i="20"/>
  <c r="H27" i="20" s="1"/>
  <c r="K27" i="20"/>
  <c r="F44" i="21"/>
  <c r="G44" i="21" s="1"/>
  <c r="E44" i="21"/>
  <c r="H44" i="21"/>
  <c r="K44" i="21"/>
  <c r="K24" i="20"/>
  <c r="F24" i="20"/>
  <c r="G24" i="20" s="1"/>
  <c r="E24" i="20"/>
  <c r="E21" i="21"/>
  <c r="K21" i="21"/>
  <c r="K33" i="20"/>
  <c r="F33" i="20"/>
  <c r="E33" i="20"/>
  <c r="G33" i="20" s="1"/>
  <c r="L45" i="23"/>
  <c r="E38" i="22"/>
  <c r="F38" i="22" s="1"/>
  <c r="K38" i="22"/>
  <c r="E19" i="22"/>
  <c r="G19" i="22" s="1"/>
  <c r="K19" i="22"/>
  <c r="F19" i="22"/>
  <c r="K39" i="23"/>
  <c r="F39" i="23"/>
  <c r="E39" i="23"/>
  <c r="G39" i="23" s="1"/>
  <c r="K22" i="23"/>
  <c r="F22" i="23"/>
  <c r="G22" i="23" s="1"/>
  <c r="E22" i="23"/>
  <c r="E16" i="23"/>
  <c r="H16" i="23"/>
  <c r="K16" i="23"/>
  <c r="G16" i="23"/>
  <c r="F16" i="23"/>
  <c r="K24" i="22"/>
  <c r="E24" i="22"/>
  <c r="E28" i="24"/>
  <c r="G28" i="24" s="1"/>
  <c r="H28" i="24" s="1"/>
  <c r="K28" i="24"/>
  <c r="F28" i="24"/>
  <c r="F22" i="26"/>
  <c r="G22" i="26" s="1"/>
  <c r="L41" i="24"/>
  <c r="L45" i="24" s="1"/>
  <c r="J8" i="26"/>
  <c r="J9" i="26" s="1"/>
  <c r="E33" i="25"/>
  <c r="K33" i="25"/>
  <c r="G33" i="25"/>
  <c r="H33" i="25" s="1"/>
  <c r="F33" i="25"/>
  <c r="K30" i="25"/>
  <c r="E30" i="25"/>
  <c r="F30" i="25" s="1"/>
  <c r="G30" i="25" s="1"/>
  <c r="K29" i="26"/>
  <c r="F29" i="26"/>
  <c r="G29" i="26" s="1"/>
  <c r="E29" i="26"/>
  <c r="H29" i="26" s="1"/>
  <c r="E20" i="26"/>
  <c r="G20" i="26" s="1"/>
  <c r="K20" i="26"/>
  <c r="F20" i="26"/>
  <c r="K21" i="27"/>
  <c r="F21" i="27"/>
  <c r="E21" i="27"/>
  <c r="G21" i="27" s="1"/>
  <c r="E20" i="27"/>
  <c r="K20" i="27"/>
  <c r="E19" i="27"/>
  <c r="F19" i="27" s="1"/>
  <c r="K19" i="27"/>
  <c r="G15" i="18"/>
  <c r="H15" i="18" s="1"/>
  <c r="K27" i="19"/>
  <c r="E27" i="19"/>
  <c r="F27" i="19" s="1"/>
  <c r="F38" i="17"/>
  <c r="E38" i="17"/>
  <c r="H38" i="17"/>
  <c r="K38" i="17"/>
  <c r="G38" i="17"/>
  <c r="E40" i="19"/>
  <c r="F40" i="19" s="1"/>
  <c r="K40" i="19"/>
  <c r="K19" i="21"/>
  <c r="F19" i="21"/>
  <c r="G19" i="21" s="1"/>
  <c r="H19" i="21" s="1"/>
  <c r="E19" i="21"/>
  <c r="I44" i="22"/>
  <c r="J44" i="22" s="1"/>
  <c r="K42" i="21"/>
  <c r="E42" i="21"/>
  <c r="F42" i="22"/>
  <c r="G42" i="22" s="1"/>
  <c r="E42" i="22"/>
  <c r="H42" i="22"/>
  <c r="K42" i="22"/>
  <c r="K23" i="23"/>
  <c r="F23" i="23"/>
  <c r="G23" i="23" s="1"/>
  <c r="E23" i="23"/>
  <c r="E21" i="24"/>
  <c r="F21" i="24" s="1"/>
  <c r="K21" i="24"/>
  <c r="E31" i="24"/>
  <c r="F31" i="24" s="1"/>
  <c r="K31" i="24"/>
  <c r="F20" i="25"/>
  <c r="E20" i="25"/>
  <c r="G20" i="25" s="1"/>
  <c r="H20" i="25"/>
  <c r="K20" i="25"/>
  <c r="E37" i="25"/>
  <c r="G37" i="25" s="1"/>
  <c r="H37" i="25" s="1"/>
  <c r="K37" i="25"/>
  <c r="F37" i="25"/>
  <c r="E44" i="26"/>
  <c r="F44" i="26" s="1"/>
  <c r="K44" i="26"/>
  <c r="E24" i="26"/>
  <c r="H24" i="26"/>
  <c r="K24" i="26"/>
  <c r="G24" i="26"/>
  <c r="F24" i="26"/>
  <c r="K38" i="27"/>
  <c r="F38" i="27"/>
  <c r="G38" i="27" s="1"/>
  <c r="E38" i="27"/>
  <c r="H38" i="27"/>
  <c r="K18" i="18"/>
  <c r="E18" i="18"/>
  <c r="F18" i="18" s="1"/>
  <c r="K15" i="19"/>
  <c r="F15" i="19"/>
  <c r="E15" i="19"/>
  <c r="G15" i="19" s="1"/>
  <c r="H15" i="19"/>
  <c r="E23" i="17"/>
  <c r="H23" i="17"/>
  <c r="K23" i="17"/>
  <c r="G23" i="17"/>
  <c r="F23" i="17"/>
  <c r="E20" i="18"/>
  <c r="F20" i="18" s="1"/>
  <c r="K20" i="18"/>
  <c r="E25" i="19"/>
  <c r="K25" i="19"/>
  <c r="G25" i="19"/>
  <c r="H25" i="19" s="1"/>
  <c r="F25" i="19"/>
  <c r="K36" i="17"/>
  <c r="E36" i="17"/>
  <c r="F36" i="17" s="1"/>
  <c r="G36" i="17" s="1"/>
  <c r="K37" i="18"/>
  <c r="F37" i="18"/>
  <c r="G37" i="18" s="1"/>
  <c r="E37" i="18"/>
  <c r="K38" i="19"/>
  <c r="E38" i="19"/>
  <c r="K23" i="21"/>
  <c r="E23" i="21"/>
  <c r="F23" i="21" s="1"/>
  <c r="K28" i="23"/>
  <c r="E28" i="23"/>
  <c r="K16" i="22"/>
  <c r="F16" i="22"/>
  <c r="G16" i="22" s="1"/>
  <c r="E16" i="22"/>
  <c r="H16" i="22" s="1"/>
  <c r="F29" i="23"/>
  <c r="G29" i="23" s="1"/>
  <c r="E29" i="23"/>
  <c r="H29" i="23" s="1"/>
  <c r="K29" i="23"/>
  <c r="H24" i="24"/>
  <c r="F36" i="25"/>
  <c r="G36" i="25" s="1"/>
  <c r="H36" i="25" s="1"/>
  <c r="E36" i="25"/>
  <c r="K36" i="25"/>
  <c r="L45" i="26"/>
  <c r="K25" i="26"/>
  <c r="E25" i="26"/>
  <c r="H25" i="26" s="1"/>
  <c r="F25" i="26"/>
  <c r="K19" i="19"/>
  <c r="E19" i="19"/>
  <c r="F19" i="19" s="1"/>
  <c r="L45" i="17"/>
  <c r="H21" i="20"/>
  <c r="G21" i="20"/>
  <c r="F21" i="20"/>
  <c r="K26" i="20"/>
  <c r="F26" i="20"/>
  <c r="E26" i="20"/>
  <c r="G26" i="20" s="1"/>
  <c r="H26" i="20"/>
  <c r="K27" i="21"/>
  <c r="E27" i="21"/>
  <c r="K33" i="22"/>
  <c r="F33" i="22"/>
  <c r="G33" i="22" s="1"/>
  <c r="H33" i="22" s="1"/>
  <c r="E33" i="22"/>
  <c r="K20" i="22"/>
  <c r="F20" i="22"/>
  <c r="E20" i="22"/>
  <c r="G20" i="22" s="1"/>
  <c r="K17" i="23"/>
  <c r="E17" i="23"/>
  <c r="E36" i="26"/>
  <c r="F36" i="26"/>
  <c r="G36" i="26" s="1"/>
  <c r="H36" i="26" s="1"/>
  <c r="K36" i="26"/>
  <c r="K16" i="26"/>
  <c r="E16" i="26"/>
  <c r="I26" i="27"/>
  <c r="J26" i="27" s="1"/>
  <c r="K21" i="17"/>
  <c r="E21" i="17"/>
  <c r="K14" i="18"/>
  <c r="J8" i="18"/>
  <c r="J9" i="18" s="1"/>
  <c r="E14" i="18"/>
  <c r="F14" i="18" s="1"/>
  <c r="K38" i="18"/>
  <c r="F38" i="18"/>
  <c r="E38" i="18"/>
  <c r="G38" i="18" s="1"/>
  <c r="H38" i="18"/>
  <c r="K30" i="20"/>
  <c r="E30" i="20"/>
  <c r="K21" i="22"/>
  <c r="F21" i="22"/>
  <c r="G21" i="22" s="1"/>
  <c r="E21" i="22"/>
  <c r="H21" i="22"/>
  <c r="K14" i="23"/>
  <c r="J8" i="23"/>
  <c r="J9" i="23" s="1"/>
  <c r="F14" i="23"/>
  <c r="G14" i="23" s="1"/>
  <c r="E14" i="23"/>
  <c r="E21" i="23"/>
  <c r="K21" i="23"/>
  <c r="F21" i="23"/>
  <c r="G21" i="23" s="1"/>
  <c r="H21" i="23" s="1"/>
  <c r="J19" i="25"/>
  <c r="I19" i="25"/>
  <c r="E15" i="24"/>
  <c r="H15" i="24" s="1"/>
  <c r="K15" i="24"/>
  <c r="F15" i="24"/>
  <c r="J8" i="24"/>
  <c r="J9" i="24" s="1"/>
  <c r="E25" i="24"/>
  <c r="F25" i="24" s="1"/>
  <c r="K25" i="24"/>
  <c r="E35" i="24"/>
  <c r="K35" i="24"/>
  <c r="K43" i="25"/>
  <c r="F43" i="25"/>
  <c r="G43" i="25" s="1"/>
  <c r="E43" i="25"/>
  <c r="K38" i="26"/>
  <c r="H38" i="26"/>
  <c r="E38" i="26"/>
  <c r="F38" i="26" s="1"/>
  <c r="G38" i="26" s="1"/>
  <c r="C2" i="10"/>
  <c r="H37" i="18" l="1"/>
  <c r="H23" i="23"/>
  <c r="H24" i="20"/>
  <c r="H15" i="26"/>
  <c r="G15" i="26"/>
  <c r="H20" i="17"/>
  <c r="H42" i="18"/>
  <c r="G25" i="24"/>
  <c r="H25" i="24"/>
  <c r="H16" i="20"/>
  <c r="G18" i="20"/>
  <c r="H18" i="20" s="1"/>
  <c r="H21" i="24"/>
  <c r="G21" i="24"/>
  <c r="G22" i="20"/>
  <c r="H22" i="20" s="1"/>
  <c r="H38" i="20"/>
  <c r="J35" i="24"/>
  <c r="I35" i="24"/>
  <c r="J21" i="22"/>
  <c r="I21" i="22"/>
  <c r="K45" i="18"/>
  <c r="K9" i="18" s="1"/>
  <c r="I14" i="18"/>
  <c r="J14" i="18" s="1"/>
  <c r="I37" i="18"/>
  <c r="J37" i="18" s="1"/>
  <c r="J38" i="27"/>
  <c r="I38" i="27"/>
  <c r="J20" i="25"/>
  <c r="I20" i="25"/>
  <c r="H43" i="25"/>
  <c r="J43" i="25"/>
  <c r="I43" i="25"/>
  <c r="I21" i="23"/>
  <c r="J21" i="23" s="1"/>
  <c r="H14" i="23"/>
  <c r="J38" i="18"/>
  <c r="I38" i="18"/>
  <c r="G19" i="19"/>
  <c r="J29" i="23"/>
  <c r="I29" i="23"/>
  <c r="F28" i="23"/>
  <c r="G28" i="23" s="1"/>
  <c r="G23" i="21"/>
  <c r="H36" i="17"/>
  <c r="I20" i="18"/>
  <c r="J20" i="18" s="1"/>
  <c r="J15" i="19"/>
  <c r="I15" i="19"/>
  <c r="G18" i="18"/>
  <c r="G31" i="24"/>
  <c r="J21" i="24"/>
  <c r="I21" i="24"/>
  <c r="J40" i="19"/>
  <c r="I40" i="19"/>
  <c r="G27" i="19"/>
  <c r="G19" i="27"/>
  <c r="F20" i="27"/>
  <c r="H20" i="27" s="1"/>
  <c r="I20" i="26"/>
  <c r="J20" i="26"/>
  <c r="H30" i="25"/>
  <c r="H22" i="23"/>
  <c r="I38" i="22"/>
  <c r="J38" i="22" s="1"/>
  <c r="J33" i="20"/>
  <c r="I33" i="20"/>
  <c r="I21" i="21"/>
  <c r="J21" i="21"/>
  <c r="F33" i="19"/>
  <c r="G25" i="27"/>
  <c r="I34" i="26"/>
  <c r="J34" i="26" s="1"/>
  <c r="G16" i="24"/>
  <c r="G39" i="24"/>
  <c r="J29" i="24"/>
  <c r="I29" i="24"/>
  <c r="F31" i="22"/>
  <c r="H31" i="22" s="1"/>
  <c r="J20" i="20"/>
  <c r="I20" i="20"/>
  <c r="H17" i="20"/>
  <c r="H24" i="17"/>
  <c r="I30" i="17"/>
  <c r="J30" i="17" s="1"/>
  <c r="F35" i="24"/>
  <c r="G35" i="24" s="1"/>
  <c r="G15" i="24"/>
  <c r="K45" i="23"/>
  <c r="K9" i="23" s="1"/>
  <c r="I14" i="23"/>
  <c r="J14" i="23" s="1"/>
  <c r="F30" i="20"/>
  <c r="G30" i="20" s="1"/>
  <c r="H14" i="18"/>
  <c r="G14" i="18"/>
  <c r="F21" i="17"/>
  <c r="G21" i="17" s="1"/>
  <c r="I16" i="26"/>
  <c r="J16" i="26" s="1"/>
  <c r="F17" i="23"/>
  <c r="G17" i="23" s="1"/>
  <c r="H20" i="22"/>
  <c r="F27" i="21"/>
  <c r="G27" i="21" s="1"/>
  <c r="H19" i="19"/>
  <c r="I19" i="19"/>
  <c r="J19" i="19" s="1"/>
  <c r="G25" i="26"/>
  <c r="J36" i="25"/>
  <c r="I36" i="25"/>
  <c r="J28" i="23"/>
  <c r="I28" i="23"/>
  <c r="H23" i="21"/>
  <c r="J23" i="21"/>
  <c r="I23" i="21"/>
  <c r="I38" i="19"/>
  <c r="J38" i="19" s="1"/>
  <c r="I23" i="17"/>
  <c r="J23" i="17" s="1"/>
  <c r="H18" i="18"/>
  <c r="J18" i="18"/>
  <c r="I18" i="18"/>
  <c r="I24" i="26"/>
  <c r="J24" i="26"/>
  <c r="G44" i="26"/>
  <c r="H31" i="24"/>
  <c r="I23" i="23"/>
  <c r="J23" i="23"/>
  <c r="F42" i="21"/>
  <c r="G42" i="21" s="1"/>
  <c r="J38" i="17"/>
  <c r="I38" i="17"/>
  <c r="H27" i="19"/>
  <c r="J27" i="19"/>
  <c r="I27" i="19"/>
  <c r="H19" i="27"/>
  <c r="G20" i="27"/>
  <c r="H21" i="27"/>
  <c r="H20" i="26"/>
  <c r="J24" i="22"/>
  <c r="I24" i="22"/>
  <c r="I16" i="23"/>
  <c r="J16" i="23" s="1"/>
  <c r="H39" i="23"/>
  <c r="H19" i="22"/>
  <c r="H33" i="20"/>
  <c r="J44" i="21"/>
  <c r="I44" i="21"/>
  <c r="F27" i="20"/>
  <c r="G27" i="20" s="1"/>
  <c r="J30" i="19"/>
  <c r="I30" i="19"/>
  <c r="G33" i="19"/>
  <c r="H33" i="19" s="1"/>
  <c r="I15" i="17"/>
  <c r="J15" i="17"/>
  <c r="I20" i="19"/>
  <c r="J20" i="19" s="1"/>
  <c r="F27" i="18"/>
  <c r="G27" i="18" s="1"/>
  <c r="H18" i="17"/>
  <c r="J23" i="27"/>
  <c r="I23" i="27"/>
  <c r="J25" i="27"/>
  <c r="I25" i="27"/>
  <c r="H34" i="26"/>
  <c r="I29" i="25"/>
  <c r="J29" i="25"/>
  <c r="F41" i="25"/>
  <c r="G41" i="25" s="1"/>
  <c r="G16" i="25"/>
  <c r="F16" i="25"/>
  <c r="H16" i="25" s="1"/>
  <c r="J16" i="24"/>
  <c r="I16" i="24"/>
  <c r="H39" i="24"/>
  <c r="F18" i="24"/>
  <c r="G18" i="24" s="1"/>
  <c r="I42" i="23"/>
  <c r="J42" i="23"/>
  <c r="G31" i="22"/>
  <c r="G19" i="23"/>
  <c r="F19" i="23"/>
  <c r="J43" i="21"/>
  <c r="I43" i="21"/>
  <c r="F29" i="20"/>
  <c r="G29" i="20" s="1"/>
  <c r="F20" i="20"/>
  <c r="G20" i="20" s="1"/>
  <c r="H43" i="17"/>
  <c r="K45" i="17"/>
  <c r="K9" i="17" s="1"/>
  <c r="I14" i="17"/>
  <c r="J14" i="17" s="1"/>
  <c r="F32" i="19"/>
  <c r="G32" i="19" s="1"/>
  <c r="J27" i="27"/>
  <c r="I27" i="27"/>
  <c r="F27" i="27"/>
  <c r="G27" i="27" s="1"/>
  <c r="G40" i="26"/>
  <c r="H40" i="26" s="1"/>
  <c r="J39" i="21"/>
  <c r="I39" i="21"/>
  <c r="G29" i="21"/>
  <c r="H29" i="21" s="1"/>
  <c r="J16" i="20"/>
  <c r="I16" i="20"/>
  <c r="J16" i="21"/>
  <c r="I16" i="21"/>
  <c r="F37" i="21"/>
  <c r="G37" i="21" s="1"/>
  <c r="H37" i="21"/>
  <c r="J28" i="19"/>
  <c r="I28" i="19"/>
  <c r="G35" i="18"/>
  <c r="F35" i="18"/>
  <c r="H35" i="18" s="1"/>
  <c r="G32" i="27"/>
  <c r="H32" i="27" s="1"/>
  <c r="H33" i="27"/>
  <c r="G34" i="25"/>
  <c r="J41" i="23"/>
  <c r="I41" i="23"/>
  <c r="H35" i="23"/>
  <c r="H23" i="22"/>
  <c r="F41" i="22"/>
  <c r="G41" i="22" s="1"/>
  <c r="I18" i="21"/>
  <c r="J18" i="21" s="1"/>
  <c r="I40" i="20"/>
  <c r="J40" i="20"/>
  <c r="F28" i="21"/>
  <c r="I41" i="21"/>
  <c r="J41" i="21" s="1"/>
  <c r="I22" i="20"/>
  <c r="J22" i="20" s="1"/>
  <c r="F18" i="19"/>
  <c r="G18" i="19" s="1"/>
  <c r="H32" i="17"/>
  <c r="H37" i="19"/>
  <c r="I32" i="18"/>
  <c r="J32" i="18"/>
  <c r="H19" i="17"/>
  <c r="H31" i="18"/>
  <c r="J22" i="17"/>
  <c r="I22" i="17"/>
  <c r="K41" i="24"/>
  <c r="F36" i="23"/>
  <c r="G36" i="23" s="1"/>
  <c r="I37" i="22"/>
  <c r="J37" i="22" s="1"/>
  <c r="F15" i="21"/>
  <c r="G15" i="21" s="1"/>
  <c r="I23" i="19"/>
  <c r="J23" i="19" s="1"/>
  <c r="F37" i="17"/>
  <c r="G37" i="17" s="1"/>
  <c r="G39" i="26"/>
  <c r="F39" i="26"/>
  <c r="J33" i="26"/>
  <c r="I33" i="26"/>
  <c r="H36" i="22"/>
  <c r="F40" i="23"/>
  <c r="G40" i="23" s="1"/>
  <c r="J34" i="21"/>
  <c r="I34" i="21"/>
  <c r="H44" i="19"/>
  <c r="H35" i="19"/>
  <c r="J35" i="19"/>
  <c r="I35" i="19"/>
  <c r="F14" i="27"/>
  <c r="G14" i="27" s="1"/>
  <c r="F22" i="25"/>
  <c r="G22" i="25" s="1"/>
  <c r="H22" i="19"/>
  <c r="J21" i="18"/>
  <c r="I21" i="18"/>
  <c r="G36" i="18"/>
  <c r="H36" i="18" s="1"/>
  <c r="J31" i="19"/>
  <c r="I31" i="19"/>
  <c r="F29" i="17"/>
  <c r="G29" i="17" s="1"/>
  <c r="I21" i="26"/>
  <c r="J21" i="26" s="1"/>
  <c r="F41" i="26"/>
  <c r="G41" i="26" s="1"/>
  <c r="F42" i="25"/>
  <c r="J37" i="24"/>
  <c r="I37" i="24"/>
  <c r="J35" i="27"/>
  <c r="I35" i="27"/>
  <c r="F35" i="27"/>
  <c r="G35" i="27" s="1"/>
  <c r="H36" i="27"/>
  <c r="F17" i="26"/>
  <c r="G17" i="26" s="1"/>
  <c r="I32" i="26"/>
  <c r="J32" i="26"/>
  <c r="H40" i="22"/>
  <c r="H38" i="23"/>
  <c r="I35" i="22"/>
  <c r="J35" i="22"/>
  <c r="F25" i="23"/>
  <c r="G25" i="23" s="1"/>
  <c r="G22" i="22"/>
  <c r="F22" i="22"/>
  <c r="J30" i="21"/>
  <c r="I30" i="21"/>
  <c r="I36" i="20"/>
  <c r="J36" i="20" s="1"/>
  <c r="J24" i="21"/>
  <c r="I24" i="21"/>
  <c r="G43" i="20"/>
  <c r="F43" i="20"/>
  <c r="H43" i="20" s="1"/>
  <c r="J18" i="20"/>
  <c r="I18" i="20"/>
  <c r="F14" i="19"/>
  <c r="G14" i="19" s="1"/>
  <c r="H14" i="19"/>
  <c r="J28" i="17"/>
  <c r="I28" i="17"/>
  <c r="I17" i="19"/>
  <c r="J17" i="19" s="1"/>
  <c r="G28" i="18"/>
  <c r="H28" i="18" s="1"/>
  <c r="J34" i="17"/>
  <c r="I34" i="17"/>
  <c r="G39" i="27"/>
  <c r="F39" i="27"/>
  <c r="H40" i="27"/>
  <c r="F24" i="25"/>
  <c r="I40" i="24"/>
  <c r="J40" i="24"/>
  <c r="F26" i="23"/>
  <c r="H43" i="23"/>
  <c r="H15" i="22"/>
  <c r="F26" i="21"/>
  <c r="G26" i="21" s="1"/>
  <c r="F14" i="20"/>
  <c r="G14" i="20" s="1"/>
  <c r="J26" i="19"/>
  <c r="I26" i="19"/>
  <c r="G40" i="17"/>
  <c r="H40" i="17" s="1"/>
  <c r="G29" i="19"/>
  <c r="H27" i="17"/>
  <c r="J23" i="18"/>
  <c r="I23" i="18"/>
  <c r="I44" i="27"/>
  <c r="J44" i="27"/>
  <c r="J43" i="26"/>
  <c r="I43" i="26"/>
  <c r="I38" i="25"/>
  <c r="J38" i="25" s="1"/>
  <c r="G27" i="24"/>
  <c r="H27" i="24" s="1"/>
  <c r="G44" i="24"/>
  <c r="H44" i="25"/>
  <c r="I30" i="23"/>
  <c r="J30" i="23" s="1"/>
  <c r="G43" i="22"/>
  <c r="F15" i="23"/>
  <c r="G15" i="23" s="1"/>
  <c r="H14" i="22"/>
  <c r="F22" i="21"/>
  <c r="G22" i="21" s="1"/>
  <c r="G28" i="20"/>
  <c r="H28" i="20" s="1"/>
  <c r="G32" i="21"/>
  <c r="H32" i="21" s="1"/>
  <c r="H36" i="21"/>
  <c r="J41" i="19"/>
  <c r="I41" i="19"/>
  <c r="F41" i="19"/>
  <c r="H41" i="19" s="1"/>
  <c r="H15" i="27"/>
  <c r="G16" i="27"/>
  <c r="H18" i="27"/>
  <c r="J18" i="25"/>
  <c r="I18" i="25"/>
  <c r="F34" i="24"/>
  <c r="G34" i="24" s="1"/>
  <c r="H20" i="23"/>
  <c r="I34" i="23"/>
  <c r="J34" i="23" s="1"/>
  <c r="G39" i="22"/>
  <c r="H39" i="22" s="1"/>
  <c r="H18" i="23"/>
  <c r="J18" i="23"/>
  <c r="I18" i="23"/>
  <c r="H37" i="20"/>
  <c r="H25" i="21"/>
  <c r="H40" i="21"/>
  <c r="F34" i="19"/>
  <c r="H34" i="19" s="1"/>
  <c r="H33" i="18"/>
  <c r="J16" i="17"/>
  <c r="I16" i="17"/>
  <c r="I21" i="19"/>
  <c r="J21" i="19"/>
  <c r="H41" i="17"/>
  <c r="I41" i="17"/>
  <c r="J41" i="17" s="1"/>
  <c r="G35" i="17"/>
  <c r="H35" i="17" s="1"/>
  <c r="J43" i="19"/>
  <c r="I43" i="19"/>
  <c r="F26" i="18"/>
  <c r="H26" i="18" s="1"/>
  <c r="G34" i="27"/>
  <c r="H34" i="27" s="1"/>
  <c r="J25" i="24"/>
  <c r="I25" i="24"/>
  <c r="I16" i="22"/>
  <c r="J16" i="22" s="1"/>
  <c r="I37" i="25"/>
  <c r="J37" i="25"/>
  <c r="F21" i="21"/>
  <c r="J24" i="20"/>
  <c r="I24" i="20"/>
  <c r="H30" i="19"/>
  <c r="I33" i="19"/>
  <c r="J33" i="19"/>
  <c r="I41" i="25"/>
  <c r="J41" i="25"/>
  <c r="J19" i="23"/>
  <c r="I19" i="23"/>
  <c r="J25" i="18"/>
  <c r="I25" i="18"/>
  <c r="I32" i="19"/>
  <c r="J32" i="19" s="1"/>
  <c r="I40" i="26"/>
  <c r="J40" i="26"/>
  <c r="I15" i="26"/>
  <c r="J15" i="26"/>
  <c r="I38" i="24"/>
  <c r="J38" i="24" s="1"/>
  <c r="I32" i="27"/>
  <c r="J32" i="27"/>
  <c r="J28" i="21"/>
  <c r="I28" i="21"/>
  <c r="H41" i="21"/>
  <c r="J25" i="17"/>
  <c r="I25" i="17"/>
  <c r="J30" i="27"/>
  <c r="I30" i="27"/>
  <c r="K45" i="26"/>
  <c r="K9" i="26" s="1"/>
  <c r="H41" i="24"/>
  <c r="J38" i="21"/>
  <c r="I38" i="21"/>
  <c r="I22" i="18"/>
  <c r="J22" i="18" s="1"/>
  <c r="J39" i="26"/>
  <c r="I39" i="26"/>
  <c r="J26" i="25"/>
  <c r="I26" i="25"/>
  <c r="J32" i="23"/>
  <c r="I32" i="23"/>
  <c r="J42" i="20"/>
  <c r="I42" i="20"/>
  <c r="J34" i="18"/>
  <c r="I34" i="18"/>
  <c r="K45" i="27"/>
  <c r="K9" i="27" s="1"/>
  <c r="I14" i="27"/>
  <c r="J14" i="27" s="1"/>
  <c r="I32" i="22"/>
  <c r="J32" i="22" s="1"/>
  <c r="J29" i="22"/>
  <c r="I29" i="22"/>
  <c r="J20" i="17"/>
  <c r="I20" i="17"/>
  <c r="I36" i="18"/>
  <c r="J36" i="18" s="1"/>
  <c r="J30" i="18"/>
  <c r="I30" i="18"/>
  <c r="I42" i="25"/>
  <c r="J42" i="25"/>
  <c r="H37" i="24"/>
  <c r="J37" i="27"/>
  <c r="I37" i="27"/>
  <c r="J23" i="26"/>
  <c r="I23" i="26"/>
  <c r="I25" i="23"/>
  <c r="J25" i="23"/>
  <c r="J22" i="22"/>
  <c r="I22" i="22"/>
  <c r="H30" i="21"/>
  <c r="I43" i="20"/>
  <c r="J43" i="20" s="1"/>
  <c r="I28" i="18"/>
  <c r="J28" i="18" s="1"/>
  <c r="J39" i="27"/>
  <c r="I39" i="27"/>
  <c r="J41" i="27"/>
  <c r="I41" i="27"/>
  <c r="J24" i="25"/>
  <c r="I24" i="25"/>
  <c r="J23" i="24"/>
  <c r="I23" i="24"/>
  <c r="I26" i="23"/>
  <c r="J26" i="23"/>
  <c r="I40" i="17"/>
  <c r="J40" i="17" s="1"/>
  <c r="I29" i="19"/>
  <c r="J29" i="19"/>
  <c r="J43" i="27"/>
  <c r="I43" i="27"/>
  <c r="I39" i="25"/>
  <c r="J39" i="25"/>
  <c r="I40" i="25"/>
  <c r="J40" i="25" s="1"/>
  <c r="I44" i="24"/>
  <c r="J44" i="24"/>
  <c r="I43" i="22"/>
  <c r="J43" i="22"/>
  <c r="I15" i="23"/>
  <c r="J15" i="23" s="1"/>
  <c r="I28" i="20"/>
  <c r="J28" i="20"/>
  <c r="I16" i="27"/>
  <c r="J16" i="27"/>
  <c r="I42" i="26"/>
  <c r="J42" i="26" s="1"/>
  <c r="I39" i="22"/>
  <c r="J39" i="22" s="1"/>
  <c r="J25" i="22"/>
  <c r="I25" i="22"/>
  <c r="J35" i="21"/>
  <c r="I35" i="21"/>
  <c r="G34" i="19"/>
  <c r="H16" i="17"/>
  <c r="I35" i="17"/>
  <c r="J35" i="17" s="1"/>
  <c r="G26" i="18"/>
  <c r="G25" i="20"/>
  <c r="H25" i="20" s="1"/>
  <c r="I15" i="24"/>
  <c r="J15" i="24"/>
  <c r="K45" i="24"/>
  <c r="K9" i="24" s="1"/>
  <c r="I33" i="22"/>
  <c r="J33" i="22" s="1"/>
  <c r="I19" i="21"/>
  <c r="J19" i="21" s="1"/>
  <c r="I20" i="27"/>
  <c r="J20" i="27"/>
  <c r="I29" i="26"/>
  <c r="J29" i="26" s="1"/>
  <c r="J27" i="20"/>
  <c r="I27" i="20"/>
  <c r="J29" i="18"/>
  <c r="I29" i="18"/>
  <c r="F16" i="18"/>
  <c r="G16" i="18" s="1"/>
  <c r="I27" i="18"/>
  <c r="J27" i="18" s="1"/>
  <c r="F18" i="17"/>
  <c r="G18" i="17" s="1"/>
  <c r="H25" i="27"/>
  <c r="I16" i="25"/>
  <c r="J16" i="25" s="1"/>
  <c r="H16" i="24"/>
  <c r="J18" i="24"/>
  <c r="I18" i="24"/>
  <c r="J33" i="23"/>
  <c r="I33" i="23"/>
  <c r="I31" i="22"/>
  <c r="J31" i="22" s="1"/>
  <c r="H20" i="20"/>
  <c r="I33" i="21"/>
  <c r="J33" i="21" s="1"/>
  <c r="F28" i="27"/>
  <c r="G28" i="27" s="1"/>
  <c r="J29" i="27"/>
  <c r="I29" i="27"/>
  <c r="J33" i="24"/>
  <c r="I33" i="24"/>
  <c r="I29" i="21"/>
  <c r="J29" i="21" s="1"/>
  <c r="F44" i="20"/>
  <c r="G44" i="20" s="1"/>
  <c r="I35" i="18"/>
  <c r="J35" i="18" s="1"/>
  <c r="G26" i="17"/>
  <c r="H26" i="17" s="1"/>
  <c r="J34" i="25"/>
  <c r="I34" i="25"/>
  <c r="J38" i="26"/>
  <c r="I38" i="26"/>
  <c r="J30" i="20"/>
  <c r="I30" i="20"/>
  <c r="J21" i="17"/>
  <c r="I21" i="17"/>
  <c r="F16" i="26"/>
  <c r="G16" i="26" s="1"/>
  <c r="I36" i="26"/>
  <c r="J36" i="26"/>
  <c r="I17" i="23"/>
  <c r="J17" i="23" s="1"/>
  <c r="I27" i="21"/>
  <c r="J27" i="21" s="1"/>
  <c r="F38" i="19"/>
  <c r="J36" i="17"/>
  <c r="I36" i="17"/>
  <c r="I25" i="19"/>
  <c r="J25" i="19" s="1"/>
  <c r="G20" i="18"/>
  <c r="H20" i="18" s="1"/>
  <c r="H44" i="26"/>
  <c r="J31" i="24"/>
  <c r="I31" i="24"/>
  <c r="J42" i="22"/>
  <c r="I42" i="22"/>
  <c r="J42" i="21"/>
  <c r="I42" i="21"/>
  <c r="G40" i="19"/>
  <c r="H40" i="19" s="1"/>
  <c r="I19" i="27"/>
  <c r="J19" i="27" s="1"/>
  <c r="I30" i="25"/>
  <c r="J30" i="25" s="1"/>
  <c r="I33" i="25"/>
  <c r="J33" i="25"/>
  <c r="F24" i="22"/>
  <c r="G24" i="22" s="1"/>
  <c r="J22" i="23"/>
  <c r="I22" i="23"/>
  <c r="G38" i="22"/>
  <c r="H38" i="22" s="1"/>
  <c r="F30" i="19"/>
  <c r="G30" i="19" s="1"/>
  <c r="I44" i="18"/>
  <c r="J44" i="18" s="1"/>
  <c r="I24" i="27"/>
  <c r="J24" i="27" s="1"/>
  <c r="J19" i="26"/>
  <c r="I19" i="26"/>
  <c r="J39" i="24"/>
  <c r="I39" i="24"/>
  <c r="J18" i="22"/>
  <c r="I18" i="22"/>
  <c r="G43" i="21"/>
  <c r="H43" i="21" s="1"/>
  <c r="I29" i="20"/>
  <c r="J29" i="20" s="1"/>
  <c r="I17" i="21"/>
  <c r="J17" i="21"/>
  <c r="F33" i="21"/>
  <c r="G33" i="21" s="1"/>
  <c r="J24" i="17"/>
  <c r="I24" i="17"/>
  <c r="I40" i="18"/>
  <c r="J40" i="18" s="1"/>
  <c r="J39" i="18"/>
  <c r="I39" i="18"/>
  <c r="G30" i="17"/>
  <c r="H30" i="17" s="1"/>
  <c r="J43" i="24"/>
  <c r="I43" i="24"/>
  <c r="G37" i="23"/>
  <c r="H37" i="23" s="1"/>
  <c r="J31" i="23"/>
  <c r="I31" i="23"/>
  <c r="I27" i="22"/>
  <c r="J27" i="22" s="1"/>
  <c r="J30" i="22"/>
  <c r="I30" i="22"/>
  <c r="G39" i="21"/>
  <c r="F39" i="21"/>
  <c r="H39" i="21" s="1"/>
  <c r="J26" i="17"/>
  <c r="I26" i="17"/>
  <c r="G31" i="27"/>
  <c r="H31" i="27" s="1"/>
  <c r="I41" i="22"/>
  <c r="J41" i="22" s="1"/>
  <c r="F18" i="21"/>
  <c r="G18" i="21" s="1"/>
  <c r="J18" i="19"/>
  <c r="I18" i="19"/>
  <c r="J24" i="19"/>
  <c r="I24" i="19"/>
  <c r="G31" i="18"/>
  <c r="I36" i="24"/>
  <c r="J36" i="24"/>
  <c r="F41" i="24"/>
  <c r="G41" i="24" s="1"/>
  <c r="J36" i="23"/>
  <c r="I36" i="23"/>
  <c r="F37" i="22"/>
  <c r="G37" i="22" s="1"/>
  <c r="J15" i="21"/>
  <c r="I15" i="21"/>
  <c r="F23" i="19"/>
  <c r="G23" i="19" s="1"/>
  <c r="J37" i="17"/>
  <c r="I37" i="17"/>
  <c r="F33" i="26"/>
  <c r="G33" i="26" s="1"/>
  <c r="G26" i="24"/>
  <c r="H26" i="24" s="1"/>
  <c r="J40" i="23"/>
  <c r="I40" i="23"/>
  <c r="F34" i="21"/>
  <c r="G34" i="21" s="1"/>
  <c r="G44" i="19"/>
  <c r="F35" i="19"/>
  <c r="G35" i="19" s="1"/>
  <c r="J30" i="26"/>
  <c r="I30" i="26"/>
  <c r="I22" i="25"/>
  <c r="J22" i="25" s="1"/>
  <c r="I25" i="25"/>
  <c r="J25" i="25" s="1"/>
  <c r="I24" i="23"/>
  <c r="J24" i="23" s="1"/>
  <c r="F21" i="18"/>
  <c r="I39" i="17"/>
  <c r="J39" i="17"/>
  <c r="I42" i="19"/>
  <c r="J42" i="19"/>
  <c r="F31" i="19"/>
  <c r="G31" i="19" s="1"/>
  <c r="I29" i="17"/>
  <c r="J29" i="17" s="1"/>
  <c r="F21" i="26"/>
  <c r="F28" i="26"/>
  <c r="I41" i="26"/>
  <c r="J41" i="26" s="1"/>
  <c r="G32" i="25"/>
  <c r="H32" i="25" s="1"/>
  <c r="G42" i="25"/>
  <c r="I32" i="24"/>
  <c r="J32" i="24"/>
  <c r="F37" i="24"/>
  <c r="G37" i="24" s="1"/>
  <c r="F19" i="24"/>
  <c r="I26" i="22"/>
  <c r="J26" i="22" s="1"/>
  <c r="J17" i="26"/>
  <c r="I17" i="26"/>
  <c r="K45" i="25"/>
  <c r="K9" i="25" s="1"/>
  <c r="J14" i="25"/>
  <c r="I14" i="25"/>
  <c r="J28" i="25"/>
  <c r="I28" i="25"/>
  <c r="H22" i="26"/>
  <c r="F30" i="21"/>
  <c r="G30" i="21" s="1"/>
  <c r="F28" i="17"/>
  <c r="G28" i="17" s="1"/>
  <c r="I31" i="17"/>
  <c r="J31" i="17"/>
  <c r="J36" i="19"/>
  <c r="I36" i="19"/>
  <c r="G43" i="18"/>
  <c r="H43" i="18" s="1"/>
  <c r="G26" i="23"/>
  <c r="G34" i="22"/>
  <c r="H34" i="22" s="1"/>
  <c r="J26" i="21"/>
  <c r="I26" i="21"/>
  <c r="I32" i="20"/>
  <c r="J32" i="20" s="1"/>
  <c r="J20" i="21"/>
  <c r="I20" i="21"/>
  <c r="G39" i="20"/>
  <c r="H39" i="20" s="1"/>
  <c r="K45" i="20"/>
  <c r="K9" i="20" s="1"/>
  <c r="J14" i="20"/>
  <c r="I14" i="20"/>
  <c r="F26" i="19"/>
  <c r="G26" i="19" s="1"/>
  <c r="I24" i="18"/>
  <c r="J24" i="18"/>
  <c r="G16" i="19"/>
  <c r="H16" i="19" s="1"/>
  <c r="J17" i="17"/>
  <c r="I17" i="17"/>
  <c r="F39" i="25"/>
  <c r="G39" i="25" s="1"/>
  <c r="I27" i="24"/>
  <c r="J27" i="24" s="1"/>
  <c r="G14" i="22"/>
  <c r="J22" i="21"/>
  <c r="I22" i="21"/>
  <c r="K45" i="21"/>
  <c r="K9" i="21" s="1"/>
  <c r="G35" i="20"/>
  <c r="H35" i="20" s="1"/>
  <c r="G41" i="19"/>
  <c r="J42" i="17"/>
  <c r="I42" i="17"/>
  <c r="G15" i="27"/>
  <c r="F18" i="25"/>
  <c r="G18" i="25" s="1"/>
  <c r="I34" i="24"/>
  <c r="J34" i="24" s="1"/>
  <c r="F18" i="23"/>
  <c r="G18" i="23" s="1"/>
  <c r="G31" i="20"/>
  <c r="H31" i="20" s="1"/>
  <c r="I34" i="19"/>
  <c r="J34" i="19" s="1"/>
  <c r="J26" i="18"/>
  <c r="I26" i="18"/>
  <c r="H27" i="23"/>
  <c r="J25" i="26"/>
  <c r="I25" i="26"/>
  <c r="I44" i="26"/>
  <c r="J44" i="26"/>
  <c r="J20" i="22"/>
  <c r="I20" i="22"/>
  <c r="J26" i="20"/>
  <c r="I26" i="20"/>
  <c r="J21" i="27"/>
  <c r="I21" i="27"/>
  <c r="I28" i="24"/>
  <c r="J28" i="24" s="1"/>
  <c r="J39" i="23"/>
  <c r="I39" i="23"/>
  <c r="I19" i="22"/>
  <c r="J19" i="22"/>
  <c r="I16" i="18"/>
  <c r="J16" i="18" s="1"/>
  <c r="I18" i="17"/>
  <c r="J18" i="17"/>
  <c r="I43" i="17"/>
  <c r="J43" i="17"/>
  <c r="J33" i="17"/>
  <c r="I33" i="17"/>
  <c r="I28" i="27"/>
  <c r="J28" i="27" s="1"/>
  <c r="J37" i="23"/>
  <c r="I37" i="23"/>
  <c r="I44" i="20"/>
  <c r="J44" i="20" s="1"/>
  <c r="J37" i="21"/>
  <c r="I37" i="21"/>
  <c r="J31" i="27"/>
  <c r="I31" i="27"/>
  <c r="J33" i="27"/>
  <c r="I33" i="27"/>
  <c r="I35" i="23"/>
  <c r="J35" i="23" s="1"/>
  <c r="I23" i="22"/>
  <c r="J23" i="22" s="1"/>
  <c r="J32" i="17"/>
  <c r="I32" i="17"/>
  <c r="I37" i="19"/>
  <c r="J37" i="19" s="1"/>
  <c r="J34" i="20"/>
  <c r="I34" i="20"/>
  <c r="J19" i="17"/>
  <c r="I19" i="17"/>
  <c r="J31" i="18"/>
  <c r="I31" i="18"/>
  <c r="J44" i="23"/>
  <c r="I44" i="23"/>
  <c r="J22" i="27"/>
  <c r="I22" i="27"/>
  <c r="I26" i="24"/>
  <c r="J26" i="24" s="1"/>
  <c r="J36" i="22"/>
  <c r="I36" i="22"/>
  <c r="J17" i="22"/>
  <c r="I17" i="22"/>
  <c r="I44" i="19"/>
  <c r="J44" i="19"/>
  <c r="G24" i="23"/>
  <c r="H24" i="23" s="1"/>
  <c r="I38" i="20"/>
  <c r="J38" i="20" s="1"/>
  <c r="J22" i="19"/>
  <c r="I22" i="19"/>
  <c r="I28" i="26"/>
  <c r="J28" i="26" s="1"/>
  <c r="I32" i="25"/>
  <c r="J32" i="25" s="1"/>
  <c r="I19" i="24"/>
  <c r="J19" i="24" s="1"/>
  <c r="I42" i="18"/>
  <c r="J42" i="18" s="1"/>
  <c r="I36" i="27"/>
  <c r="J36" i="27"/>
  <c r="I40" i="22"/>
  <c r="J40" i="22" s="1"/>
  <c r="I38" i="23"/>
  <c r="J38" i="23"/>
  <c r="K45" i="19"/>
  <c r="K9" i="19" s="1"/>
  <c r="J14" i="19"/>
  <c r="I14" i="19"/>
  <c r="I43" i="18"/>
  <c r="J43" i="18" s="1"/>
  <c r="I40" i="27"/>
  <c r="J40" i="27" s="1"/>
  <c r="I43" i="23"/>
  <c r="J43" i="23" s="1"/>
  <c r="I15" i="22"/>
  <c r="J15" i="22"/>
  <c r="I34" i="22"/>
  <c r="J34" i="22" s="1"/>
  <c r="J39" i="20"/>
  <c r="I39" i="20"/>
  <c r="I27" i="17"/>
  <c r="J27" i="17"/>
  <c r="J16" i="19"/>
  <c r="I16" i="19"/>
  <c r="I37" i="26"/>
  <c r="J37" i="26" s="1"/>
  <c r="K45" i="22"/>
  <c r="K9" i="22" s="1"/>
  <c r="J14" i="22"/>
  <c r="I14" i="22"/>
  <c r="I32" i="21"/>
  <c r="J32" i="21" s="1"/>
  <c r="I36" i="21"/>
  <c r="J36" i="21"/>
  <c r="I35" i="20"/>
  <c r="J35" i="20" s="1"/>
  <c r="J15" i="27"/>
  <c r="I15" i="27"/>
  <c r="I17" i="27"/>
  <c r="J17" i="27" s="1"/>
  <c r="J30" i="24"/>
  <c r="I30" i="24"/>
  <c r="J28" i="22"/>
  <c r="I28" i="22"/>
  <c r="I20" i="23"/>
  <c r="J20" i="23"/>
  <c r="I37" i="20"/>
  <c r="J37" i="20" s="1"/>
  <c r="I25" i="21"/>
  <c r="J25" i="21"/>
  <c r="I40" i="21"/>
  <c r="J40" i="21"/>
  <c r="I31" i="20"/>
  <c r="J31" i="20" s="1"/>
  <c r="I33" i="18"/>
  <c r="J33" i="18" s="1"/>
  <c r="E19" i="9"/>
  <c r="H19" i="24" l="1"/>
  <c r="H24" i="22"/>
  <c r="H18" i="25"/>
  <c r="H28" i="17"/>
  <c r="G19" i="24"/>
  <c r="H31" i="19"/>
  <c r="H28" i="27"/>
  <c r="H27" i="18"/>
  <c r="H29" i="17"/>
  <c r="H15" i="21"/>
  <c r="H32" i="19"/>
  <c r="H28" i="23"/>
  <c r="H35" i="24"/>
  <c r="H34" i="24"/>
  <c r="H41" i="26"/>
  <c r="H18" i="19"/>
  <c r="H22" i="21"/>
  <c r="H22" i="25"/>
  <c r="H18" i="24"/>
  <c r="H16" i="26"/>
  <c r="H23" i="19"/>
  <c r="H37" i="22"/>
  <c r="H35" i="27"/>
  <c r="G21" i="18"/>
  <c r="H21" i="18" s="1"/>
  <c r="H33" i="21"/>
  <c r="H26" i="21"/>
  <c r="G21" i="26"/>
  <c r="H21" i="26" s="1"/>
  <c r="H15" i="23"/>
  <c r="H27" i="21"/>
  <c r="H33" i="26"/>
  <c r="H18" i="21"/>
  <c r="G24" i="25"/>
  <c r="H24" i="25" s="1"/>
  <c r="G28" i="26"/>
  <c r="H28" i="26" s="1"/>
  <c r="H34" i="21"/>
  <c r="G28" i="21"/>
  <c r="H28" i="21" s="1"/>
  <c r="H44" i="20"/>
  <c r="G21" i="21"/>
  <c r="H21" i="21" s="1"/>
  <c r="H30" i="20"/>
  <c r="H39" i="25"/>
  <c r="H17" i="23"/>
  <c r="H26" i="19"/>
  <c r="H14" i="27"/>
  <c r="J41" i="24"/>
  <c r="I41" i="24"/>
  <c r="H16" i="18"/>
  <c r="G38" i="19"/>
  <c r="H38" i="19" s="1"/>
  <c r="H36" i="23"/>
  <c r="H41" i="22"/>
  <c r="H42" i="21"/>
  <c r="H37" i="17"/>
  <c r="H27" i="27"/>
  <c r="H29" i="20"/>
  <c r="H21" i="17"/>
  <c r="AA44" i="10"/>
  <c r="AA43" i="10"/>
  <c r="AA42" i="10"/>
  <c r="AA41" i="10"/>
  <c r="AA40" i="10"/>
  <c r="AA39" i="10"/>
  <c r="AA38" i="10"/>
  <c r="AA37" i="10"/>
  <c r="AA36" i="10"/>
  <c r="AA35" i="10"/>
  <c r="AA34" i="10"/>
  <c r="AA33" i="10"/>
  <c r="AA32" i="10"/>
  <c r="AA31" i="10"/>
  <c r="AA30" i="10"/>
  <c r="AA29" i="10"/>
  <c r="AA28" i="10"/>
  <c r="AA27" i="10"/>
  <c r="AA26" i="10"/>
  <c r="AA25" i="10"/>
  <c r="AA24" i="10"/>
  <c r="AA23" i="10"/>
  <c r="AA22" i="10"/>
  <c r="AA21" i="10"/>
  <c r="AA20" i="10"/>
  <c r="AA19" i="10"/>
  <c r="AA18" i="10"/>
  <c r="AA17" i="10"/>
  <c r="AA16" i="10"/>
  <c r="AA15" i="10"/>
  <c r="AA14" i="10"/>
  <c r="J7" i="10" l="1"/>
  <c r="W2" i="10"/>
  <c r="J5" i="10"/>
  <c r="J6" i="10"/>
  <c r="Z45" i="10" l="1"/>
  <c r="AS45" i="10" s="1"/>
  <c r="V45" i="10"/>
  <c r="AO45" i="10" s="1"/>
  <c r="R45" i="10"/>
  <c r="AK45" i="10" s="1"/>
  <c r="U45" i="10"/>
  <c r="AN45" i="10" s="1"/>
  <c r="P45" i="10"/>
  <c r="AI45" i="10" s="1"/>
  <c r="X45" i="10"/>
  <c r="AQ45" i="10" s="1"/>
  <c r="S45" i="10"/>
  <c r="AL45" i="10" s="1"/>
  <c r="N45" i="10"/>
  <c r="AG45" i="10" s="1"/>
  <c r="W45" i="10"/>
  <c r="AP45" i="10" s="1"/>
  <c r="Q45" i="10"/>
  <c r="AJ45" i="10" s="1"/>
  <c r="M45" i="10"/>
  <c r="AF45" i="10" s="1"/>
  <c r="Y45" i="10"/>
  <c r="AR45" i="10" s="1"/>
  <c r="T45" i="10"/>
  <c r="AM45" i="10" s="1"/>
  <c r="O45" i="10"/>
  <c r="AH45" i="10" s="1"/>
  <c r="B30" i="9"/>
  <c r="B29" i="9"/>
  <c r="B28" i="9"/>
  <c r="B27" i="9"/>
  <c r="B26" i="9"/>
  <c r="B25" i="9"/>
  <c r="B24" i="9"/>
  <c r="B23" i="9"/>
  <c r="B22" i="9"/>
  <c r="B21" i="9"/>
  <c r="B20" i="9"/>
  <c r="B19" i="9"/>
  <c r="C7" i="9"/>
  <c r="C6" i="9"/>
  <c r="C5" i="9"/>
  <c r="E15" i="9"/>
  <c r="E14" i="9"/>
  <c r="E13" i="9"/>
  <c r="E12" i="9"/>
  <c r="E11" i="9"/>
  <c r="E10" i="9"/>
  <c r="E9" i="9"/>
  <c r="E8" i="9"/>
  <c r="E7" i="9"/>
  <c r="E6" i="9"/>
  <c r="E3" i="9"/>
  <c r="D6" i="10" l="1"/>
  <c r="D36" i="10"/>
  <c r="D39" i="10"/>
  <c r="D35" i="10"/>
  <c r="D31" i="10"/>
  <c r="D27" i="10"/>
  <c r="D23" i="10"/>
  <c r="D19" i="10"/>
  <c r="D14" i="10"/>
  <c r="D38" i="10"/>
  <c r="D34" i="10"/>
  <c r="D30" i="10"/>
  <c r="D26" i="10"/>
  <c r="D22" i="10"/>
  <c r="D18" i="10"/>
  <c r="D44" i="10"/>
  <c r="D42" i="10"/>
  <c r="D9" i="10"/>
  <c r="D41" i="10"/>
  <c r="D37" i="10"/>
  <c r="D33" i="10"/>
  <c r="D29" i="10"/>
  <c r="D25" i="10"/>
  <c r="D21" i="10"/>
  <c r="D17" i="10"/>
  <c r="D43" i="10"/>
  <c r="D40" i="10"/>
  <c r="D32" i="10"/>
  <c r="D28" i="10"/>
  <c r="D24" i="10"/>
  <c r="D20" i="10"/>
  <c r="D16" i="10"/>
  <c r="D15" i="10"/>
  <c r="C10" i="9"/>
  <c r="C44" i="10" l="1"/>
  <c r="C30" i="10"/>
  <c r="C19" i="10"/>
  <c r="C35" i="10"/>
  <c r="C20" i="10"/>
  <c r="C40" i="10"/>
  <c r="C25" i="10"/>
  <c r="C41" i="10"/>
  <c r="C34" i="10"/>
  <c r="C23" i="10"/>
  <c r="C39" i="10"/>
  <c r="C32" i="10"/>
  <c r="C37" i="10"/>
  <c r="C24" i="10"/>
  <c r="C27" i="10"/>
  <c r="C16" i="10"/>
  <c r="C21" i="10"/>
  <c r="C43" i="10"/>
  <c r="C29" i="10"/>
  <c r="C22" i="10"/>
  <c r="C38" i="10"/>
  <c r="C36" i="10"/>
  <c r="C28" i="10"/>
  <c r="C17" i="10"/>
  <c r="C33" i="10"/>
  <c r="C42" i="10"/>
  <c r="C26" i="10"/>
  <c r="C31" i="10"/>
  <c r="C15" i="10"/>
  <c r="C18" i="10"/>
  <c r="C14" i="10"/>
  <c r="C11" i="9"/>
  <c r="C12" i="9" s="1"/>
  <c r="L14" i="10" l="1"/>
  <c r="K14" i="10" s="1"/>
  <c r="J8" i="10"/>
  <c r="C14" i="9"/>
  <c r="C13" i="9"/>
  <c r="E14" i="10" l="1"/>
  <c r="F14" i="10" s="1"/>
  <c r="J9" i="10"/>
  <c r="C3" i="9"/>
  <c r="C4" i="9"/>
  <c r="G14" i="10" l="1"/>
  <c r="H14" i="10"/>
  <c r="I14" i="10"/>
  <c r="J14" i="10"/>
  <c r="E5" i="9"/>
  <c r="E4" i="9" s="1"/>
  <c r="L15" i="10" s="1"/>
  <c r="K15" i="10" s="1"/>
  <c r="E15" i="10" l="1"/>
  <c r="F15" i="10" s="1"/>
  <c r="L29" i="10"/>
  <c r="K29" i="10" s="1"/>
  <c r="L32" i="10"/>
  <c r="K32" i="10" s="1"/>
  <c r="L22" i="10"/>
  <c r="K22" i="10" s="1"/>
  <c r="L23" i="10"/>
  <c r="K23" i="10" s="1"/>
  <c r="L35" i="10"/>
  <c r="K35" i="10" s="1"/>
  <c r="L39" i="10"/>
  <c r="K39" i="10" s="1"/>
  <c r="L26" i="10"/>
  <c r="K26" i="10" s="1"/>
  <c r="L43" i="10"/>
  <c r="K43" i="10" s="1"/>
  <c r="L17" i="10"/>
  <c r="K17" i="10" s="1"/>
  <c r="L37" i="10"/>
  <c r="K37" i="10" s="1"/>
  <c r="L20" i="10"/>
  <c r="K20" i="10" s="1"/>
  <c r="L24" i="10"/>
  <c r="K24" i="10" s="1"/>
  <c r="L28" i="10"/>
  <c r="K28" i="10" s="1"/>
  <c r="L31" i="10"/>
  <c r="K31" i="10" s="1"/>
  <c r="L40" i="10"/>
  <c r="K40" i="10" s="1"/>
  <c r="L38" i="10"/>
  <c r="K38" i="10" s="1"/>
  <c r="L16" i="10"/>
  <c r="K16" i="10" s="1"/>
  <c r="L44" i="10"/>
  <c r="K44" i="10" s="1"/>
  <c r="L25" i="10"/>
  <c r="K25" i="10" s="1"/>
  <c r="L33" i="10"/>
  <c r="K33" i="10" s="1"/>
  <c r="L41" i="10"/>
  <c r="K41" i="10" s="1"/>
  <c r="L36" i="10"/>
  <c r="K36" i="10" s="1"/>
  <c r="L30" i="10"/>
  <c r="K30" i="10" s="1"/>
  <c r="L34" i="10"/>
  <c r="K34" i="10" s="1"/>
  <c r="L42" i="10"/>
  <c r="K42" i="10" s="1"/>
  <c r="L21" i="10"/>
  <c r="K21" i="10" s="1"/>
  <c r="L27" i="10"/>
  <c r="K27" i="10" s="1"/>
  <c r="L19" i="10"/>
  <c r="K19" i="10" s="1"/>
  <c r="L18" i="10"/>
  <c r="K18" i="10" s="1"/>
  <c r="I19" i="10" l="1"/>
  <c r="I34" i="10"/>
  <c r="I33" i="10"/>
  <c r="I38" i="10"/>
  <c r="I24" i="10"/>
  <c r="I43" i="10"/>
  <c r="I23" i="10"/>
  <c r="I27" i="10"/>
  <c r="I30" i="10"/>
  <c r="I25" i="10"/>
  <c r="I26" i="10"/>
  <c r="I22" i="10"/>
  <c r="I21" i="10"/>
  <c r="I36" i="10"/>
  <c r="I31" i="10"/>
  <c r="I39" i="10"/>
  <c r="I32" i="10"/>
  <c r="I18" i="10"/>
  <c r="I41" i="10"/>
  <c r="I16" i="10"/>
  <c r="I28" i="10"/>
  <c r="I17" i="10"/>
  <c r="I29" i="10"/>
  <c r="E19" i="10"/>
  <c r="E34" i="10"/>
  <c r="F34" i="10" s="1"/>
  <c r="E33" i="10"/>
  <c r="F33" i="10" s="1"/>
  <c r="E38" i="10"/>
  <c r="F38" i="10" s="1"/>
  <c r="E24" i="10"/>
  <c r="F24" i="10" s="1"/>
  <c r="E27" i="10"/>
  <c r="F27" i="10" s="1"/>
  <c r="E30" i="10"/>
  <c r="F30" i="10" s="1"/>
  <c r="E25" i="10"/>
  <c r="E40" i="10"/>
  <c r="F40" i="10" s="1"/>
  <c r="E20" i="10"/>
  <c r="F20" i="10" s="1"/>
  <c r="E26" i="10"/>
  <c r="F26" i="10" s="1"/>
  <c r="E22" i="10"/>
  <c r="F22" i="10" s="1"/>
  <c r="E21" i="10"/>
  <c r="F21" i="10" s="1"/>
  <c r="E44" i="10"/>
  <c r="F44" i="10" s="1"/>
  <c r="E31" i="10"/>
  <c r="E37" i="10"/>
  <c r="E39" i="10"/>
  <c r="F39" i="10" s="1"/>
  <c r="E32" i="10"/>
  <c r="F32" i="10" s="1"/>
  <c r="E18" i="10"/>
  <c r="F18" i="10" s="1"/>
  <c r="E42" i="10"/>
  <c r="F42" i="10" s="1"/>
  <c r="E16" i="10"/>
  <c r="F16" i="10" s="1"/>
  <c r="E28" i="10"/>
  <c r="F28" i="10" s="1"/>
  <c r="E17" i="10"/>
  <c r="F17" i="10" s="1"/>
  <c r="E35" i="10"/>
  <c r="F35" i="10" s="1"/>
  <c r="E29" i="10"/>
  <c r="F29" i="10" s="1"/>
  <c r="E23" i="10"/>
  <c r="F23" i="10" s="1"/>
  <c r="E36" i="10"/>
  <c r="F36" i="10" s="1"/>
  <c r="E41" i="10"/>
  <c r="E43" i="10"/>
  <c r="L45" i="10"/>
  <c r="I44" i="10"/>
  <c r="F37" i="10" l="1"/>
  <c r="F43" i="10"/>
  <c r="G43" i="10" s="1"/>
  <c r="F41" i="10"/>
  <c r="G41" i="10" s="1"/>
  <c r="F19" i="10"/>
  <c r="G19" i="10" s="1"/>
  <c r="F25" i="10"/>
  <c r="G25" i="10" s="1"/>
  <c r="H25" i="10" s="1"/>
  <c r="F31" i="10"/>
  <c r="G31" i="10" s="1"/>
  <c r="H31" i="10" s="1"/>
  <c r="G36" i="10"/>
  <c r="G22" i="10"/>
  <c r="G24" i="10"/>
  <c r="H24" i="10" s="1"/>
  <c r="G32" i="10"/>
  <c r="H32" i="10" s="1"/>
  <c r="G44" i="10"/>
  <c r="G42" i="10"/>
  <c r="G26" i="10"/>
  <c r="H26" i="10" s="1"/>
  <c r="G30" i="10"/>
  <c r="G38" i="10"/>
  <c r="G29" i="10"/>
  <c r="G39" i="10"/>
  <c r="H39" i="10" s="1"/>
  <c r="G21" i="10"/>
  <c r="H21" i="10" s="1"/>
  <c r="G18" i="10"/>
  <c r="H18" i="10" s="1"/>
  <c r="G15" i="10"/>
  <c r="G20" i="10"/>
  <c r="H20" i="10" s="1"/>
  <c r="I20" i="10" s="1"/>
  <c r="J20" i="10" s="1"/>
  <c r="G27" i="10"/>
  <c r="G33" i="10"/>
  <c r="H33" i="10" s="1"/>
  <c r="G17" i="10"/>
  <c r="H17" i="10" s="1"/>
  <c r="G37" i="10"/>
  <c r="G35" i="10"/>
  <c r="G40" i="10"/>
  <c r="G23" i="10"/>
  <c r="G34" i="10"/>
  <c r="H34" i="10" s="1"/>
  <c r="G28" i="10"/>
  <c r="H28" i="10" s="1"/>
  <c r="G16" i="10"/>
  <c r="J39" i="10"/>
  <c r="J38" i="10"/>
  <c r="J17" i="10"/>
  <c r="J18" i="10"/>
  <c r="J31" i="10"/>
  <c r="J25" i="10"/>
  <c r="J32" i="10"/>
  <c r="J24" i="10"/>
  <c r="J29" i="10"/>
  <c r="J41" i="10"/>
  <c r="J33" i="10"/>
  <c r="J28" i="10"/>
  <c r="J22" i="10"/>
  <c r="J43" i="10"/>
  <c r="J34" i="10"/>
  <c r="J36" i="10"/>
  <c r="J27" i="10"/>
  <c r="J21" i="10"/>
  <c r="J23" i="10"/>
  <c r="J16" i="10"/>
  <c r="J44" i="10"/>
  <c r="J26" i="10"/>
  <c r="J30" i="10"/>
  <c r="J19" i="10"/>
  <c r="K45" i="10"/>
  <c r="K9" i="10" s="1"/>
  <c r="H30" i="10" l="1"/>
  <c r="H29" i="10"/>
  <c r="H16" i="10"/>
  <c r="H22" i="10"/>
  <c r="H23" i="10"/>
  <c r="H19" i="10"/>
  <c r="H27" i="10"/>
  <c r="H38" i="10"/>
  <c r="H35" i="10"/>
  <c r="H44" i="10"/>
  <c r="H40" i="10"/>
  <c r="I40" i="10" s="1"/>
  <c r="J40" i="10" s="1"/>
  <c r="I35" i="10"/>
  <c r="J35" i="10" s="1"/>
  <c r="H37" i="10"/>
  <c r="I37" i="10" s="1"/>
  <c r="J37" i="10" s="1"/>
  <c r="H42" i="10"/>
  <c r="I42" i="10" s="1"/>
  <c r="J42" i="10" s="1"/>
  <c r="H43" i="10" l="1"/>
  <c r="H41" i="10"/>
  <c r="H36" i="10" l="1"/>
  <c r="H15" i="10" l="1"/>
  <c r="I15" i="10" s="1"/>
  <c r="J15" i="10" s="1"/>
</calcChain>
</file>

<file path=xl/sharedStrings.xml><?xml version="1.0" encoding="utf-8"?>
<sst xmlns="http://schemas.openxmlformats.org/spreadsheetml/2006/main" count="708" uniqueCount="117">
  <si>
    <t>Odchod</t>
  </si>
  <si>
    <t>2. svátek vánoční</t>
  </si>
  <si>
    <t>1. svátek vánoční</t>
  </si>
  <si>
    <t>V</t>
  </si>
  <si>
    <t>Štědrý den</t>
  </si>
  <si>
    <t>U</t>
  </si>
  <si>
    <t>Den boje za svobodu a demokracii</t>
  </si>
  <si>
    <t>Den vzniku samostatného československého státu</t>
  </si>
  <si>
    <t>e</t>
  </si>
  <si>
    <t>Den české státnosti</t>
  </si>
  <si>
    <t>d</t>
  </si>
  <si>
    <t>Den upálení mistra Jana Husa</t>
  </si>
  <si>
    <t>n</t>
  </si>
  <si>
    <t>Den slovanských věrozvěstů Cyrila a Metoděje</t>
  </si>
  <si>
    <t>m</t>
  </si>
  <si>
    <t>Den vítězství - konec druhé světové války v Evropě</t>
  </si>
  <si>
    <t>c</t>
  </si>
  <si>
    <t>Svátek práce</t>
  </si>
  <si>
    <t>b</t>
  </si>
  <si>
    <t>Velikonoční pondělí</t>
  </si>
  <si>
    <t>a</t>
  </si>
  <si>
    <t>Nový rok, Den obnovy samostatného českého státu</t>
  </si>
  <si>
    <t>Měsíc</t>
  </si>
  <si>
    <t>SVÁTKY</t>
  </si>
  <si>
    <t>Den</t>
  </si>
  <si>
    <t>ROK</t>
  </si>
  <si>
    <t>Velikonoce</t>
  </si>
  <si>
    <t>Podpis vedoucího:</t>
  </si>
  <si>
    <t>Podpis zaměstnance:</t>
  </si>
  <si>
    <t>TOTAL</t>
  </si>
  <si>
    <t>do</t>
  </si>
  <si>
    <t>od</t>
  </si>
  <si>
    <t>Neplacené volno</t>
  </si>
  <si>
    <t>Svátek</t>
  </si>
  <si>
    <t>Odpracováno</t>
  </si>
  <si>
    <t>Pracovní nepřítomnost</t>
  </si>
  <si>
    <t>Přestávka
na oběd</t>
  </si>
  <si>
    <t>Příchod</t>
  </si>
  <si>
    <t>Datum</t>
  </si>
  <si>
    <t>Fond hodin:</t>
  </si>
  <si>
    <t>Fond dnů:</t>
  </si>
  <si>
    <t>Úvazek:</t>
  </si>
  <si>
    <t>Zaměstnanec:</t>
  </si>
  <si>
    <t>Rok</t>
  </si>
  <si>
    <t>Period</t>
  </si>
  <si>
    <t>Pracoviště</t>
  </si>
  <si>
    <t>Pracoviště:</t>
  </si>
  <si>
    <t>Evidence pracovní doby</t>
  </si>
  <si>
    <t>Typy nepřítomnosti</t>
  </si>
  <si>
    <t>D</t>
  </si>
  <si>
    <t>Dovolená</t>
  </si>
  <si>
    <t>C</t>
  </si>
  <si>
    <t>Služební cesta</t>
  </si>
  <si>
    <t>ZV</t>
  </si>
  <si>
    <t>Zdravotní volno</t>
  </si>
  <si>
    <t>N</t>
  </si>
  <si>
    <t>O</t>
  </si>
  <si>
    <t>HO</t>
  </si>
  <si>
    <t>Homeoffice</t>
  </si>
  <si>
    <t>Ošetřování člena rodiny</t>
  </si>
  <si>
    <t>Nemoc</t>
  </si>
  <si>
    <t>ZP/PV</t>
  </si>
  <si>
    <t>Zákoník práce - placené volno</t>
  </si>
  <si>
    <t>Zákoník práce - neplacené volno</t>
  </si>
  <si>
    <t>ZP/NV</t>
  </si>
  <si>
    <t>NV</t>
  </si>
  <si>
    <t>KS</t>
  </si>
  <si>
    <t>Pracovní volno dle kolektivní smlovy</t>
  </si>
  <si>
    <r>
      <rPr>
        <b/>
        <sz val="10"/>
        <color theme="1"/>
        <rFont val="Calibri"/>
        <family val="2"/>
        <charset val="238"/>
        <scheme val="minor"/>
      </rPr>
      <t>KS</t>
    </r>
    <r>
      <rPr>
        <sz val="10"/>
        <color theme="1"/>
        <rFont val="Calibri"/>
        <family val="2"/>
        <charset val="238"/>
        <scheme val="minor"/>
      </rPr>
      <t xml:space="preserve"> - Prac. volno dle KS</t>
    </r>
  </si>
  <si>
    <r>
      <t>NV</t>
    </r>
    <r>
      <rPr>
        <sz val="10"/>
        <color theme="1"/>
        <rFont val="Calibri"/>
        <family val="2"/>
        <charset val="238"/>
        <scheme val="minor"/>
      </rPr>
      <t xml:space="preserve"> - Neplacené volno</t>
    </r>
  </si>
  <si>
    <r>
      <t>ZP/PV</t>
    </r>
    <r>
      <rPr>
        <sz val="10"/>
        <color theme="1"/>
        <rFont val="Calibri"/>
        <family val="2"/>
        <charset val="238"/>
        <scheme val="minor"/>
      </rPr>
      <t xml:space="preserve"> - Zák. práce - placené</t>
    </r>
  </si>
  <si>
    <r>
      <t>ZP/NV</t>
    </r>
    <r>
      <rPr>
        <sz val="10"/>
        <color theme="1"/>
        <rFont val="Calibri"/>
        <family val="2"/>
        <charset val="238"/>
        <scheme val="minor"/>
      </rPr>
      <t xml:space="preserve"> - Zák. práce - neplacené</t>
    </r>
  </si>
  <si>
    <r>
      <t>HO</t>
    </r>
    <r>
      <rPr>
        <sz val="10"/>
        <color theme="1"/>
        <rFont val="Calibri"/>
        <family val="2"/>
        <charset val="238"/>
        <scheme val="minor"/>
      </rPr>
      <t xml:space="preserve"> - Homeoffice</t>
    </r>
  </si>
  <si>
    <r>
      <t>O</t>
    </r>
    <r>
      <rPr>
        <sz val="10"/>
        <color theme="1"/>
        <rFont val="Calibri"/>
        <family val="2"/>
        <charset val="238"/>
        <scheme val="minor"/>
      </rPr>
      <t xml:space="preserve"> - Ošetřování člena rodiny</t>
    </r>
  </si>
  <si>
    <r>
      <t>N</t>
    </r>
    <r>
      <rPr>
        <sz val="10"/>
        <color theme="1"/>
        <rFont val="Calibri"/>
        <family val="2"/>
        <charset val="238"/>
        <scheme val="minor"/>
      </rPr>
      <t xml:space="preserve"> - Nemoc</t>
    </r>
  </si>
  <si>
    <r>
      <t>ZV</t>
    </r>
    <r>
      <rPr>
        <sz val="10"/>
        <color theme="1"/>
        <rFont val="Calibri"/>
        <family val="2"/>
        <charset val="238"/>
        <scheme val="minor"/>
      </rPr>
      <t xml:space="preserve"> - Zdravotní volno</t>
    </r>
  </si>
  <si>
    <r>
      <t>C</t>
    </r>
    <r>
      <rPr>
        <sz val="10"/>
        <color theme="1"/>
        <rFont val="Calibri"/>
        <family val="2"/>
        <charset val="238"/>
        <scheme val="minor"/>
      </rPr>
      <t xml:space="preserve"> - Služební cesta</t>
    </r>
  </si>
  <si>
    <r>
      <t>D</t>
    </r>
    <r>
      <rPr>
        <sz val="10"/>
        <color theme="1"/>
        <rFont val="Calibri"/>
        <family val="2"/>
        <charset val="238"/>
        <scheme val="minor"/>
      </rPr>
      <t xml:space="preserve"> - Dovolená</t>
    </r>
  </si>
  <si>
    <t>Školení</t>
  </si>
  <si>
    <r>
      <t>S</t>
    </r>
    <r>
      <rPr>
        <sz val="10"/>
        <color theme="1"/>
        <rFont val="Calibri"/>
        <family val="2"/>
        <charset val="238"/>
        <scheme val="minor"/>
      </rPr>
      <t xml:space="preserve"> - Studijní volno</t>
    </r>
  </si>
  <si>
    <r>
      <t>SK</t>
    </r>
    <r>
      <rPr>
        <sz val="10"/>
        <color theme="1"/>
        <rFont val="Calibri"/>
        <family val="2"/>
        <charset val="238"/>
        <scheme val="minor"/>
      </rPr>
      <t xml:space="preserve"> - Školení</t>
    </r>
  </si>
  <si>
    <t>SK</t>
  </si>
  <si>
    <r>
      <t>DO</t>
    </r>
    <r>
      <rPr>
        <sz val="10"/>
        <color theme="1"/>
        <rFont val="Calibri"/>
        <family val="2"/>
        <charset val="238"/>
        <scheme val="minor"/>
      </rPr>
      <t xml:space="preserve"> - Dobrovolnictví</t>
    </r>
  </si>
  <si>
    <r>
      <t>KA</t>
    </r>
    <r>
      <rPr>
        <sz val="10"/>
        <color theme="1"/>
        <rFont val="Calibri"/>
        <family val="2"/>
        <charset val="238"/>
        <scheme val="minor"/>
      </rPr>
      <t xml:space="preserve"> - Kalamita</t>
    </r>
  </si>
  <si>
    <t>S</t>
  </si>
  <si>
    <t>Studijní volno</t>
  </si>
  <si>
    <t>Dobrovolnictví</t>
  </si>
  <si>
    <t>DO</t>
  </si>
  <si>
    <t>KA</t>
  </si>
  <si>
    <t>Kalamita</t>
  </si>
  <si>
    <t>xo</t>
  </si>
  <si>
    <t>xd</t>
  </si>
  <si>
    <t>x</t>
  </si>
  <si>
    <t>Celý den</t>
  </si>
  <si>
    <t>Půl dne - dopoledne</t>
  </si>
  <si>
    <t>Půl dne - odpoledne</t>
  </si>
  <si>
    <t>Denní úvazek v hodinách</t>
  </si>
  <si>
    <t>Obvyklý čas příchodu do práce</t>
  </si>
  <si>
    <t>Randomizace</t>
  </si>
  <si>
    <t>Příjmení Jméno</t>
  </si>
  <si>
    <t>Organizační složka</t>
  </si>
  <si>
    <t>Položky k vyplnění</t>
  </si>
  <si>
    <t>Způsob vyplnění při nepřítomnosti</t>
  </si>
  <si>
    <t>Firma</t>
  </si>
  <si>
    <t>Název firmy</t>
  </si>
  <si>
    <t>Zaměstnanec</t>
  </si>
  <si>
    <t>www.mr-serv.com</t>
  </si>
  <si>
    <t>Velký pátek</t>
  </si>
  <si>
    <t>© Mgr. Vladimír Sedláček</t>
  </si>
  <si>
    <t>Obvyklý čas oběda</t>
  </si>
  <si>
    <t>Obvyklá délka oběda</t>
  </si>
  <si>
    <t>Vyplnit příchody náhodně</t>
  </si>
  <si>
    <t>Ano</t>
  </si>
  <si>
    <t>Ne</t>
  </si>
  <si>
    <t>Sloupce pro kontrolní součet</t>
  </si>
  <si>
    <r>
      <t>ZV (SD)</t>
    </r>
    <r>
      <rPr>
        <sz val="10"/>
        <color theme="1"/>
        <rFont val="Calibri"/>
        <family val="2"/>
        <charset val="238"/>
        <scheme val="minor"/>
      </rPr>
      <t xml:space="preserve"> - Zdrav. volno (Sick day)</t>
    </r>
  </si>
  <si>
    <t>vladimir.sedlacek@outlook.com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</si>
</sst>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&quot; &quot;[$Kč-405];[Red]&quot;-&quot;#,##0.00&quot; &quot;[$Kč-405]"/>
    <numFmt numFmtId="165" formatCode="hh&quot;:&quot;mm"/>
    <numFmt numFmtId="166" formatCode="dd&quot;.&quot;mm&quot;.&quot;yyyy"/>
    <numFmt numFmtId="167" formatCode="0.0"/>
    <numFmt numFmtId="168" formatCode="h:mm;@"/>
  </numFmts>
  <fonts count="2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u/>
      <sz val="11"/>
      <color theme="10"/>
      <name val="Calibri"/>
      <family val="2"/>
      <charset val="238"/>
    </font>
    <font>
      <sz val="11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u/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theme="1" tint="0.499984740745262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i/>
      <sz val="10"/>
      <color theme="1" tint="0.49998474074526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0"/>
      <color theme="0" tint="-0.499984740745262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3" tint="-0.249977111117893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7"/>
      <color theme="1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rgb="FFE6E6E6"/>
      </patternFill>
    </fill>
    <fill>
      <patternFill patternType="solid">
        <fgColor theme="0" tint="-4.9989318521683403E-2"/>
        <bgColor rgb="FFC0C0C0"/>
      </patternFill>
    </fill>
    <fill>
      <patternFill patternType="solid">
        <fgColor theme="0" tint="-0.14999847407452621"/>
        <bgColor rgb="FFC0C0C0"/>
      </patternFill>
    </fill>
    <fill>
      <patternFill patternType="solid">
        <fgColor theme="0" tint="-4.9989318521683403E-2"/>
        <bgColor rgb="FF00CCCC"/>
      </patternFill>
    </fill>
    <fill>
      <patternFill patternType="solid">
        <fgColor theme="0" tint="-0.14999847407452621"/>
        <bgColor rgb="FF00CC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C0C0C0"/>
      </patternFill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medium">
        <color theme="0"/>
      </left>
      <right/>
      <top style="medium">
        <color theme="0"/>
      </top>
      <bottom style="medium">
        <color theme="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</borders>
  <cellStyleXfs count="15">
    <xf numFmtId="0" fontId="0" fillId="0" borderId="0"/>
    <xf numFmtId="0" fontId="3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5" fillId="0" borderId="0"/>
    <xf numFmtId="0" fontId="6" fillId="0" borderId="0">
      <alignment horizontal="center"/>
    </xf>
    <xf numFmtId="0" fontId="6" fillId="0" borderId="0">
      <alignment horizontal="center" textRotation="90"/>
    </xf>
    <xf numFmtId="0" fontId="7" fillId="0" borderId="0"/>
    <xf numFmtId="164" fontId="7" fillId="0" borderId="0"/>
    <xf numFmtId="0" fontId="9" fillId="0" borderId="0" applyNumberFormat="0" applyFill="0" applyBorder="0" applyAlignment="0" applyProtection="0"/>
    <xf numFmtId="0" fontId="20" fillId="0" borderId="0"/>
  </cellStyleXfs>
  <cellXfs count="120">
    <xf numFmtId="0" fontId="0" fillId="0" borderId="0" xfId="0"/>
    <xf numFmtId="0" fontId="1" fillId="7" borderId="12" xfId="8" applyFont="1" applyFill="1" applyBorder="1"/>
    <xf numFmtId="0" fontId="1" fillId="2" borderId="1" xfId="8" applyFont="1" applyFill="1" applyBorder="1"/>
    <xf numFmtId="0" fontId="1" fillId="0" borderId="0" xfId="8" applyFont="1"/>
    <xf numFmtId="0" fontId="1" fillId="7" borderId="11" xfId="8" applyFont="1" applyFill="1" applyBorder="1" applyAlignment="1">
      <alignment horizontal="right" indent="1"/>
    </xf>
    <xf numFmtId="0" fontId="1" fillId="7" borderId="11" xfId="8" applyFont="1" applyFill="1" applyBorder="1"/>
    <xf numFmtId="0" fontId="1" fillId="2" borderId="2" xfId="8" applyFont="1" applyFill="1" applyBorder="1" applyAlignment="1">
      <alignment horizontal="center"/>
    </xf>
    <xf numFmtId="0" fontId="8" fillId="6" borderId="10" xfId="8" applyFont="1" applyFill="1" applyBorder="1"/>
    <xf numFmtId="0" fontId="8" fillId="6" borderId="9" xfId="8" applyFont="1" applyFill="1" applyBorder="1"/>
    <xf numFmtId="14" fontId="1" fillId="4" borderId="4" xfId="8" applyNumberFormat="1" applyFont="1" applyFill="1" applyBorder="1" applyAlignment="1">
      <alignment horizontal="right" indent="1"/>
    </xf>
    <xf numFmtId="0" fontId="1" fillId="4" borderId="4" xfId="8" applyFont="1" applyFill="1" applyBorder="1" applyAlignment="1">
      <alignment horizontal="left" indent="1"/>
    </xf>
    <xf numFmtId="0" fontId="1" fillId="4" borderId="4" xfId="8" applyFont="1" applyFill="1" applyBorder="1" applyAlignment="1">
      <alignment horizontal="center"/>
    </xf>
    <xf numFmtId="0" fontId="8" fillId="6" borderId="6" xfId="8" applyFont="1" applyFill="1" applyBorder="1"/>
    <xf numFmtId="0" fontId="8" fillId="6" borderId="5" xfId="8" applyFont="1" applyFill="1" applyBorder="1"/>
    <xf numFmtId="0" fontId="1" fillId="5" borderId="10" xfId="8" applyFont="1" applyFill="1" applyBorder="1"/>
    <xf numFmtId="0" fontId="1" fillId="5" borderId="9" xfId="8" applyFont="1" applyFill="1" applyBorder="1"/>
    <xf numFmtId="0" fontId="1" fillId="5" borderId="8" xfId="8" applyFont="1" applyFill="1" applyBorder="1"/>
    <xf numFmtId="0" fontId="1" fillId="5" borderId="7" xfId="8" applyFont="1" applyFill="1" applyBorder="1"/>
    <xf numFmtId="0" fontId="8" fillId="5" borderId="8" xfId="8" applyFont="1" applyFill="1" applyBorder="1"/>
    <xf numFmtId="0" fontId="8" fillId="5" borderId="7" xfId="8" applyFont="1" applyFill="1" applyBorder="1"/>
    <xf numFmtId="0" fontId="8" fillId="5" borderId="6" xfId="8" applyFont="1" applyFill="1" applyBorder="1"/>
    <xf numFmtId="0" fontId="8" fillId="5" borderId="5" xfId="8" applyFont="1" applyFill="1" applyBorder="1"/>
    <xf numFmtId="14" fontId="1" fillId="4" borderId="3" xfId="8" applyNumberFormat="1" applyFont="1" applyFill="1" applyBorder="1" applyAlignment="1">
      <alignment horizontal="right" indent="1"/>
    </xf>
    <xf numFmtId="0" fontId="1" fillId="4" borderId="3" xfId="8" applyFont="1" applyFill="1" applyBorder="1" applyAlignment="1">
      <alignment horizontal="left" indent="1"/>
    </xf>
    <xf numFmtId="0" fontId="1" fillId="4" borderId="11" xfId="8" applyFont="1" applyFill="1" applyBorder="1" applyAlignment="1">
      <alignment horizontal="center"/>
    </xf>
    <xf numFmtId="0" fontId="1" fillId="4" borderId="3" xfId="8" applyFont="1" applyFill="1" applyBorder="1" applyAlignment="1">
      <alignment horizontal="center"/>
    </xf>
    <xf numFmtId="0" fontId="1" fillId="0" borderId="0" xfId="8" applyFont="1" applyAlignment="1">
      <alignment horizontal="center"/>
    </xf>
    <xf numFmtId="0" fontId="0" fillId="4" borderId="4" xfId="8" applyFont="1" applyFill="1" applyBorder="1" applyAlignment="1">
      <alignment horizontal="left" indent="1"/>
    </xf>
    <xf numFmtId="0" fontId="1" fillId="10" borderId="2" xfId="8" applyFont="1" applyFill="1" applyBorder="1" applyAlignment="1" applyProtection="1">
      <alignment horizontal="left" indent="1"/>
      <protection locked="0"/>
    </xf>
    <xf numFmtId="0" fontId="0" fillId="10" borderId="2" xfId="8" applyFont="1" applyFill="1" applyBorder="1" applyAlignment="1" applyProtection="1">
      <alignment horizontal="left" indent="1"/>
      <protection locked="0"/>
    </xf>
    <xf numFmtId="168" fontId="0" fillId="10" borderId="2" xfId="8" applyNumberFormat="1" applyFont="1" applyFill="1" applyBorder="1" applyAlignment="1" applyProtection="1">
      <alignment horizontal="left" indent="1"/>
      <protection locked="0"/>
    </xf>
    <xf numFmtId="0" fontId="14" fillId="0" borderId="20" xfId="8" applyFont="1" applyBorder="1" applyAlignment="1" applyProtection="1">
      <alignment horizontal="center" vertical="center"/>
      <protection hidden="1"/>
    </xf>
    <xf numFmtId="166" fontId="14" fillId="0" borderId="20" xfId="8" applyNumberFormat="1" applyFont="1" applyBorder="1" applyAlignment="1" applyProtection="1">
      <alignment horizontal="center" vertical="center"/>
      <protection hidden="1"/>
    </xf>
    <xf numFmtId="165" fontId="14" fillId="0" borderId="20" xfId="8" applyNumberFormat="1" applyFont="1" applyBorder="1" applyAlignment="1" applyProtection="1">
      <alignment horizontal="center" vertical="center"/>
      <protection locked="0" hidden="1"/>
    </xf>
    <xf numFmtId="165" fontId="15" fillId="0" borderId="20" xfId="8" applyNumberFormat="1" applyFont="1" applyBorder="1" applyAlignment="1" applyProtection="1">
      <alignment horizontal="center" vertical="center"/>
      <protection locked="0" hidden="1"/>
    </xf>
    <xf numFmtId="0" fontId="14" fillId="3" borderId="20" xfId="8" applyFont="1" applyFill="1" applyBorder="1" applyAlignment="1" applyProtection="1">
      <alignment horizontal="center" vertical="center"/>
      <protection hidden="1"/>
    </xf>
    <xf numFmtId="1" fontId="12" fillId="0" borderId="0" xfId="8" applyNumberFormat="1" applyFont="1" applyBorder="1" applyAlignment="1" applyProtection="1">
      <alignment horizontal="left" vertical="center" indent="1"/>
      <protection hidden="1"/>
    </xf>
    <xf numFmtId="4" fontId="19" fillId="0" borderId="0" xfId="8" applyNumberFormat="1" applyFont="1" applyBorder="1" applyAlignment="1" applyProtection="1">
      <alignment horizontal="left" vertical="center" indent="1"/>
      <protection hidden="1"/>
    </xf>
    <xf numFmtId="0" fontId="10" fillId="9" borderId="28" xfId="8" applyFont="1" applyFill="1" applyBorder="1" applyProtection="1">
      <protection hidden="1"/>
    </xf>
    <xf numFmtId="0" fontId="21" fillId="8" borderId="27" xfId="8" applyFont="1" applyFill="1" applyBorder="1" applyAlignment="1" applyProtection="1">
      <alignment horizontal="centerContinuous" vertical="center"/>
      <protection hidden="1"/>
    </xf>
    <xf numFmtId="0" fontId="10" fillId="8" borderId="27" xfId="8" applyFont="1" applyFill="1" applyBorder="1" applyAlignment="1" applyProtection="1">
      <alignment horizontal="centerContinuous"/>
      <protection hidden="1"/>
    </xf>
    <xf numFmtId="0" fontId="22" fillId="8" borderId="27" xfId="8" applyFont="1" applyFill="1" applyBorder="1" applyAlignment="1" applyProtection="1">
      <alignment horizontal="centerContinuous" vertical="center"/>
      <protection hidden="1"/>
    </xf>
    <xf numFmtId="0" fontId="22" fillId="9" borderId="27" xfId="8" applyFont="1" applyFill="1" applyBorder="1" applyAlignment="1" applyProtection="1">
      <alignment horizontal="left" vertical="center"/>
      <protection hidden="1"/>
    </xf>
    <xf numFmtId="0" fontId="10" fillId="9" borderId="27" xfId="8" applyFont="1" applyFill="1" applyBorder="1" applyProtection="1">
      <protection hidden="1"/>
    </xf>
    <xf numFmtId="0" fontId="1" fillId="0" borderId="18" xfId="8" applyFont="1" applyBorder="1" applyProtection="1">
      <protection hidden="1"/>
    </xf>
    <xf numFmtId="0" fontId="1" fillId="0" borderId="0" xfId="8" applyFont="1" applyProtection="1">
      <protection hidden="1"/>
    </xf>
    <xf numFmtId="0" fontId="1" fillId="0" borderId="0" xfId="8" applyFont="1" applyAlignment="1" applyProtection="1">
      <alignment horizontal="center"/>
      <protection hidden="1"/>
    </xf>
    <xf numFmtId="0" fontId="1" fillId="0" borderId="10" xfId="8" applyFont="1" applyBorder="1" applyProtection="1">
      <protection hidden="1"/>
    </xf>
    <xf numFmtId="0" fontId="1" fillId="0" borderId="19" xfId="8" applyFont="1" applyBorder="1" applyAlignment="1" applyProtection="1">
      <alignment horizontal="center"/>
      <protection hidden="1"/>
    </xf>
    <xf numFmtId="0" fontId="1" fillId="0" borderId="19" xfId="8" applyFont="1" applyBorder="1" applyProtection="1">
      <protection hidden="1"/>
    </xf>
    <xf numFmtId="0" fontId="1" fillId="0" borderId="9" xfId="8" applyFont="1" applyBorder="1" applyProtection="1">
      <protection hidden="1"/>
    </xf>
    <xf numFmtId="0" fontId="1" fillId="0" borderId="8" xfId="8" applyFont="1" applyBorder="1" applyProtection="1">
      <protection hidden="1"/>
    </xf>
    <xf numFmtId="0" fontId="1" fillId="0" borderId="0" xfId="8" applyFont="1" applyBorder="1" applyProtection="1">
      <protection hidden="1"/>
    </xf>
    <xf numFmtId="0" fontId="12" fillId="0" borderId="7" xfId="8" applyFont="1" applyBorder="1" applyAlignment="1" applyProtection="1">
      <alignment horizontal="left" vertical="center"/>
      <protection hidden="1"/>
    </xf>
    <xf numFmtId="0" fontId="12" fillId="0" borderId="3" xfId="8" applyFont="1" applyFill="1" applyBorder="1" applyAlignment="1" applyProtection="1">
      <alignment horizontal="center" vertical="top"/>
      <protection hidden="1"/>
    </xf>
    <xf numFmtId="0" fontId="12" fillId="0" borderId="0" xfId="8" applyFont="1" applyProtection="1">
      <protection hidden="1"/>
    </xf>
    <xf numFmtId="2" fontId="12" fillId="4" borderId="29" xfId="8" applyNumberFormat="1" applyFont="1" applyFill="1" applyBorder="1" applyAlignment="1" applyProtection="1">
      <alignment horizontal="left" vertical="center" indent="1"/>
      <protection hidden="1"/>
    </xf>
    <xf numFmtId="0" fontId="12" fillId="0" borderId="7" xfId="8" applyFont="1" applyBorder="1" applyAlignment="1" applyProtection="1">
      <alignment horizontal="left" indent="1"/>
      <protection hidden="1"/>
    </xf>
    <xf numFmtId="0" fontId="1" fillId="0" borderId="6" xfId="8" applyFont="1" applyBorder="1" applyProtection="1">
      <protection hidden="1"/>
    </xf>
    <xf numFmtId="0" fontId="1" fillId="0" borderId="17" xfId="8" applyFont="1" applyBorder="1" applyAlignment="1" applyProtection="1">
      <alignment horizontal="center"/>
      <protection hidden="1"/>
    </xf>
    <xf numFmtId="0" fontId="1" fillId="0" borderId="17" xfId="8" applyFont="1" applyBorder="1" applyProtection="1">
      <protection hidden="1"/>
    </xf>
    <xf numFmtId="0" fontId="1" fillId="0" borderId="5" xfId="8" applyFont="1" applyBorder="1" applyProtection="1">
      <protection hidden="1"/>
    </xf>
    <xf numFmtId="0" fontId="13" fillId="5" borderId="20" xfId="8" applyFont="1" applyFill="1" applyBorder="1" applyAlignment="1" applyProtection="1">
      <alignment horizontal="center" vertical="center"/>
      <protection hidden="1"/>
    </xf>
    <xf numFmtId="0" fontId="14" fillId="0" borderId="20" xfId="8" applyFont="1" applyBorder="1" applyAlignment="1" applyProtection="1">
      <alignment horizontal="center" vertical="center"/>
      <protection locked="0" hidden="1"/>
    </xf>
    <xf numFmtId="0" fontId="10" fillId="9" borderId="26" xfId="8" applyFont="1" applyFill="1" applyBorder="1" applyProtection="1">
      <protection hidden="1"/>
    </xf>
    <xf numFmtId="0" fontId="1" fillId="0" borderId="16" xfId="8" applyFont="1" applyBorder="1" applyProtection="1">
      <protection hidden="1"/>
    </xf>
    <xf numFmtId="0" fontId="17" fillId="0" borderId="10" xfId="8" applyFont="1" applyBorder="1" applyProtection="1">
      <protection hidden="1"/>
    </xf>
    <xf numFmtId="0" fontId="1" fillId="0" borderId="7" xfId="8" applyFont="1" applyBorder="1" applyProtection="1">
      <protection hidden="1"/>
    </xf>
    <xf numFmtId="0" fontId="1" fillId="0" borderId="15" xfId="8" applyFont="1" applyBorder="1" applyProtection="1">
      <protection hidden="1"/>
    </xf>
    <xf numFmtId="0" fontId="1" fillId="0" borderId="14" xfId="8" applyFont="1" applyBorder="1" applyProtection="1">
      <protection hidden="1"/>
    </xf>
    <xf numFmtId="0" fontId="1" fillId="0" borderId="13" xfId="8" applyFont="1" applyBorder="1" applyProtection="1">
      <protection hidden="1"/>
    </xf>
    <xf numFmtId="0" fontId="0" fillId="0" borderId="0" xfId="8" applyFont="1"/>
    <xf numFmtId="0" fontId="0" fillId="4" borderId="2" xfId="8" applyFont="1" applyFill="1" applyBorder="1" applyAlignment="1">
      <alignment horizontal="center"/>
    </xf>
    <xf numFmtId="0" fontId="24" fillId="11" borderId="0" xfId="13" applyFont="1" applyFill="1" applyBorder="1" applyAlignment="1" applyProtection="1">
      <alignment horizontal="left"/>
      <protection hidden="1"/>
    </xf>
    <xf numFmtId="0" fontId="24" fillId="11" borderId="0" xfId="13" applyFont="1" applyFill="1" applyBorder="1" applyAlignment="1" applyProtection="1">
      <alignment horizontal="left" vertical="top"/>
      <protection hidden="1"/>
    </xf>
    <xf numFmtId="0" fontId="0" fillId="0" borderId="0" xfId="0" applyProtection="1">
      <protection hidden="1"/>
    </xf>
    <xf numFmtId="0" fontId="1" fillId="7" borderId="2" xfId="8" applyFont="1" applyFill="1" applyBorder="1" applyAlignment="1" applyProtection="1">
      <alignment horizontal="right" indent="1"/>
      <protection hidden="1"/>
    </xf>
    <xf numFmtId="0" fontId="0" fillId="7" borderId="2" xfId="8" applyFont="1" applyFill="1" applyBorder="1" applyAlignment="1" applyProtection="1">
      <alignment horizontal="right" indent="1"/>
      <protection hidden="1"/>
    </xf>
    <xf numFmtId="0" fontId="9" fillId="0" borderId="0" xfId="13" applyProtection="1">
      <protection hidden="1"/>
    </xf>
    <xf numFmtId="0" fontId="0" fillId="7" borderId="11" xfId="8" applyFont="1" applyFill="1" applyBorder="1" applyAlignment="1" applyProtection="1">
      <alignment horizontal="right" indent="1"/>
      <protection hidden="1"/>
    </xf>
    <xf numFmtId="0" fontId="0" fillId="4" borderId="11" xfId="8" applyFont="1" applyFill="1" applyBorder="1" applyAlignment="1" applyProtection="1">
      <alignment horizontal="left" indent="1"/>
      <protection hidden="1"/>
    </xf>
    <xf numFmtId="0" fontId="0" fillId="7" borderId="4" xfId="8" applyFont="1" applyFill="1" applyBorder="1" applyAlignment="1" applyProtection="1">
      <alignment horizontal="right" indent="1"/>
      <protection hidden="1"/>
    </xf>
    <xf numFmtId="0" fontId="0" fillId="4" borderId="4" xfId="8" applyFont="1" applyFill="1" applyBorder="1" applyAlignment="1" applyProtection="1">
      <alignment horizontal="left" indent="1"/>
      <protection hidden="1"/>
    </xf>
    <xf numFmtId="0" fontId="0" fillId="7" borderId="3" xfId="8" applyFont="1" applyFill="1" applyBorder="1" applyAlignment="1" applyProtection="1">
      <alignment horizontal="right" indent="1"/>
      <protection hidden="1"/>
    </xf>
    <xf numFmtId="0" fontId="0" fillId="4" borderId="3" xfId="8" applyFont="1" applyFill="1" applyBorder="1" applyAlignment="1" applyProtection="1">
      <alignment horizontal="left" indent="1"/>
      <protection hidden="1"/>
    </xf>
    <xf numFmtId="0" fontId="14" fillId="0" borderId="2" xfId="8" applyFont="1" applyBorder="1" applyAlignment="1">
      <alignment horizontal="center" vertical="center"/>
    </xf>
    <xf numFmtId="167" fontId="14" fillId="0" borderId="2" xfId="8" applyNumberFormat="1" applyFont="1" applyBorder="1" applyAlignment="1">
      <alignment horizontal="center" vertical="center"/>
    </xf>
    <xf numFmtId="0" fontId="26" fillId="0" borderId="0" xfId="8" applyFont="1" applyAlignment="1">
      <alignment horizontal="left" vertical="center"/>
    </xf>
    <xf numFmtId="0" fontId="27" fillId="0" borderId="16" xfId="8" applyFont="1" applyBorder="1" applyAlignment="1" applyProtection="1">
      <alignment horizontal="center" vertical="center"/>
      <protection hidden="1"/>
    </xf>
    <xf numFmtId="0" fontId="14" fillId="0" borderId="0" xfId="8" applyFont="1"/>
    <xf numFmtId="0" fontId="12" fillId="0" borderId="18" xfId="8" applyFont="1" applyBorder="1" applyProtection="1">
      <protection hidden="1"/>
    </xf>
    <xf numFmtId="0" fontId="12" fillId="0" borderId="8" xfId="8" applyFont="1" applyBorder="1" applyProtection="1">
      <protection hidden="1"/>
    </xf>
    <xf numFmtId="0" fontId="11" fillId="0" borderId="11" xfId="8" applyFont="1" applyFill="1" applyBorder="1" applyAlignment="1" applyProtection="1">
      <alignment horizontal="center"/>
      <protection hidden="1"/>
    </xf>
    <xf numFmtId="0" fontId="12" fillId="0" borderId="0" xfId="8" applyFont="1" applyBorder="1" applyProtection="1">
      <protection hidden="1"/>
    </xf>
    <xf numFmtId="0" fontId="12" fillId="0" borderId="16" xfId="8" applyFont="1" applyBorder="1" applyProtection="1">
      <protection hidden="1"/>
    </xf>
    <xf numFmtId="0" fontId="12" fillId="0" borderId="0" xfId="8" applyFont="1"/>
    <xf numFmtId="0" fontId="12" fillId="0" borderId="8" xfId="8" applyFont="1" applyBorder="1" applyAlignment="1" applyProtection="1">
      <alignment horizontal="center"/>
      <protection hidden="1"/>
    </xf>
    <xf numFmtId="0" fontId="12" fillId="0" borderId="0" xfId="8" applyFont="1" applyBorder="1" applyAlignment="1" applyProtection="1">
      <alignment horizontal="left" vertical="center" indent="1"/>
      <protection hidden="1"/>
    </xf>
    <xf numFmtId="167" fontId="12" fillId="0" borderId="0" xfId="8" applyNumberFormat="1" applyFont="1" applyBorder="1" applyAlignment="1" applyProtection="1">
      <alignment horizontal="left" vertical="center" indent="1"/>
      <protection hidden="1"/>
    </xf>
    <xf numFmtId="0" fontId="23" fillId="5" borderId="20" xfId="8" applyNumberFormat="1" applyFont="1" applyFill="1" applyBorder="1" applyAlignment="1" applyProtection="1">
      <alignment horizontal="center" vertical="center"/>
      <protection hidden="1"/>
    </xf>
    <xf numFmtId="0" fontId="14" fillId="3" borderId="20" xfId="8" applyNumberFormat="1" applyFont="1" applyFill="1" applyBorder="1" applyAlignment="1" applyProtection="1">
      <alignment horizontal="center" vertical="center"/>
      <protection hidden="1"/>
    </xf>
    <xf numFmtId="0" fontId="8" fillId="7" borderId="12" xfId="8" applyFont="1" applyFill="1" applyBorder="1" applyAlignment="1" applyProtection="1">
      <alignment horizontal="left" indent="1"/>
      <protection hidden="1"/>
    </xf>
    <xf numFmtId="0" fontId="8" fillId="7" borderId="1" xfId="8" applyFont="1" applyFill="1" applyBorder="1" applyAlignment="1" applyProtection="1">
      <alignment horizontal="left" indent="1"/>
      <protection hidden="1"/>
    </xf>
    <xf numFmtId="0" fontId="25" fillId="12" borderId="19" xfId="8" applyFont="1" applyFill="1" applyBorder="1" applyAlignment="1" applyProtection="1">
      <alignment horizontal="center" vertical="center"/>
      <protection hidden="1"/>
    </xf>
    <xf numFmtId="0" fontId="25" fillId="12" borderId="0" xfId="8" applyFont="1" applyFill="1" applyBorder="1" applyAlignment="1" applyProtection="1">
      <alignment horizontal="center" vertical="center"/>
      <protection hidden="1"/>
    </xf>
    <xf numFmtId="0" fontId="11" fillId="5" borderId="22" xfId="8" applyFont="1" applyFill="1" applyBorder="1" applyAlignment="1" applyProtection="1">
      <alignment horizontal="center" textRotation="90" wrapText="1"/>
      <protection hidden="1"/>
    </xf>
    <xf numFmtId="0" fontId="11" fillId="5" borderId="21" xfId="8" applyFont="1" applyFill="1" applyBorder="1" applyAlignment="1" applyProtection="1">
      <alignment horizontal="center" textRotation="90" wrapText="1"/>
      <protection hidden="1"/>
    </xf>
    <xf numFmtId="0" fontId="16" fillId="5" borderId="20" xfId="8" applyFont="1" applyFill="1" applyBorder="1" applyAlignment="1" applyProtection="1">
      <alignment horizontal="left" vertical="center" indent="1"/>
      <protection hidden="1"/>
    </xf>
    <xf numFmtId="0" fontId="18" fillId="8" borderId="27" xfId="8" applyFont="1" applyFill="1" applyBorder="1" applyAlignment="1" applyProtection="1">
      <alignment horizontal="center" vertical="center"/>
      <protection hidden="1"/>
    </xf>
    <xf numFmtId="0" fontId="11" fillId="5" borderId="20" xfId="8" applyFont="1" applyFill="1" applyBorder="1" applyAlignment="1" applyProtection="1">
      <alignment horizontal="center" textRotation="90" wrapText="1"/>
      <protection hidden="1"/>
    </xf>
    <xf numFmtId="0" fontId="11" fillId="5" borderId="20" xfId="8" applyFont="1" applyFill="1" applyBorder="1" applyAlignment="1" applyProtection="1">
      <alignment horizontal="center" textRotation="90"/>
      <protection hidden="1"/>
    </xf>
    <xf numFmtId="0" fontId="11" fillId="5" borderId="20" xfId="8" applyFont="1" applyFill="1" applyBorder="1" applyAlignment="1" applyProtection="1">
      <alignment horizontal="center" vertical="center"/>
      <protection hidden="1"/>
    </xf>
    <xf numFmtId="0" fontId="11" fillId="5" borderId="20" xfId="8" applyFont="1" applyFill="1" applyBorder="1" applyAlignment="1" applyProtection="1">
      <alignment horizontal="center" vertical="center" textRotation="90"/>
      <protection hidden="1"/>
    </xf>
    <xf numFmtId="0" fontId="11" fillId="0" borderId="0" xfId="8" applyFont="1" applyBorder="1" applyAlignment="1" applyProtection="1">
      <alignment horizontal="right" vertical="center"/>
      <protection hidden="1"/>
    </xf>
    <xf numFmtId="0" fontId="12" fillId="4" borderId="25" xfId="8" applyFont="1" applyFill="1" applyBorder="1" applyAlignment="1" applyProtection="1">
      <alignment horizontal="left" vertical="center" indent="1"/>
      <protection hidden="1"/>
    </xf>
    <xf numFmtId="0" fontId="12" fillId="4" borderId="24" xfId="8" applyFont="1" applyFill="1" applyBorder="1" applyAlignment="1" applyProtection="1">
      <alignment horizontal="left" vertical="center" indent="1"/>
      <protection hidden="1"/>
    </xf>
    <xf numFmtId="0" fontId="12" fillId="4" borderId="23" xfId="8" applyFont="1" applyFill="1" applyBorder="1" applyAlignment="1" applyProtection="1">
      <alignment horizontal="left" vertical="center" indent="1"/>
      <protection hidden="1"/>
    </xf>
    <xf numFmtId="4" fontId="11" fillId="5" borderId="20" xfId="8" applyNumberFormat="1" applyFont="1" applyFill="1" applyBorder="1" applyAlignment="1" applyProtection="1">
      <alignment horizontal="center" vertical="center" wrapText="1"/>
      <protection hidden="1"/>
    </xf>
    <xf numFmtId="0" fontId="12" fillId="5" borderId="20" xfId="8" applyFont="1" applyFill="1" applyBorder="1" applyAlignment="1" applyProtection="1">
      <alignment horizontal="center" textRotation="90" wrapText="1"/>
      <protection hidden="1"/>
    </xf>
    <xf numFmtId="0" fontId="11" fillId="5" borderId="20" xfId="8" applyFont="1" applyFill="1" applyBorder="1" applyAlignment="1" applyProtection="1">
      <alignment horizontal="center" vertical="center" wrapText="1"/>
      <protection hidden="1"/>
    </xf>
  </cellXfs>
  <cellStyles count="15">
    <cellStyle name="Excel Built-in Normal" xfId="1"/>
    <cellStyle name="Heading" xfId="9"/>
    <cellStyle name="Heading1" xfId="10"/>
    <cellStyle name="Hyperlink" xfId="13" builtinId="8"/>
    <cellStyle name="Hypertextový odkaz 2" xfId="2"/>
    <cellStyle name="Normal" xfId="0" builtinId="0"/>
    <cellStyle name="Normal 2" xfId="8"/>
    <cellStyle name="Normal 3" xfId="14"/>
    <cellStyle name="normální 189" xfId="3"/>
    <cellStyle name="normální 2" xfId="4"/>
    <cellStyle name="normální 3" xfId="5"/>
    <cellStyle name="normální 4" xfId="6"/>
    <cellStyle name="normální 5" xfId="7"/>
    <cellStyle name="Result" xfId="11"/>
    <cellStyle name="Result2" xfId="12"/>
  </cellStyles>
  <dxfs count="49"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  <dxf>
      <fill>
        <patternFill patternType="gray0625">
          <fgColor theme="0" tint="-0.24994659260841701"/>
          <bgColor rgb="FFF8F8F8"/>
        </patternFill>
      </fill>
    </dxf>
    <dxf>
      <fill>
        <patternFill patternType="gray125">
          <fgColor theme="3" tint="0.59996337778862885"/>
          <bgColor rgb="FFE4ECF4"/>
        </patternFill>
      </fill>
    </dxf>
    <dxf>
      <fill>
        <patternFill patternType="gray0625">
          <fgColor theme="9"/>
          <bgColor theme="9" tint="0.79989013336588644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E4ECF4"/>
      <color rgb="FFFFFFCC"/>
      <color rgb="FFF8F8F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vladimir.sedlacek@outlook.com" TargetMode="External"/><Relationship Id="rId1" Type="http://schemas.openxmlformats.org/officeDocument/2006/relationships/hyperlink" Target="http://www.mr-serv.com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TTINGS"/>
  <dimension ref="B2:F30"/>
  <sheetViews>
    <sheetView workbookViewId="0">
      <selection activeCell="E20" sqref="E20"/>
    </sheetView>
  </sheetViews>
  <sheetFormatPr defaultColWidth="9.109375" defaultRowHeight="14.4" x14ac:dyDescent="0.3"/>
  <cols>
    <col min="1" max="1" width="3.33203125" style="3" customWidth="1"/>
    <col min="2" max="2" width="10.5546875" style="3" customWidth="1"/>
    <col min="3" max="3" width="4" style="3" customWidth="1"/>
    <col min="4" max="4" width="3" style="3" customWidth="1"/>
    <col min="5" max="5" width="14.33203125" style="3" customWidth="1"/>
    <col min="6" max="6" width="52.109375" style="3" customWidth="1"/>
    <col min="7" max="7" width="3" style="3" customWidth="1"/>
    <col min="8" max="16384" width="9.109375" style="3"/>
  </cols>
  <sheetData>
    <row r="2" spans="2:6" x14ac:dyDescent="0.3">
      <c r="B2" s="1" t="s">
        <v>26</v>
      </c>
      <c r="C2" s="2"/>
      <c r="E2" s="4" t="s">
        <v>23</v>
      </c>
      <c r="F2" s="5"/>
    </row>
    <row r="3" spans="2:6" x14ac:dyDescent="0.3">
      <c r="B3" s="7" t="s">
        <v>24</v>
      </c>
      <c r="C3" s="8">
        <f>IF(OR(AND(C14=3,C13=31),AND(C14=4,C13=30)),1,C13+1)</f>
        <v>17</v>
      </c>
      <c r="E3" s="9">
        <f>DATE(NASTAVENÍ!$C$3,1,1)</f>
        <v>42736</v>
      </c>
      <c r="F3" s="10" t="s">
        <v>21</v>
      </c>
    </row>
    <row r="4" spans="2:6" x14ac:dyDescent="0.3">
      <c r="B4" s="12" t="s">
        <v>22</v>
      </c>
      <c r="C4" s="13">
        <f>IF(OR(AND(C14=3,C13=31),AND(C14=4,C13=30)),C14+1,C14)</f>
        <v>4</v>
      </c>
      <c r="E4" s="9">
        <f>E5-3</f>
        <v>42839</v>
      </c>
      <c r="F4" s="27" t="s">
        <v>107</v>
      </c>
    </row>
    <row r="5" spans="2:6" x14ac:dyDescent="0.3">
      <c r="B5" s="14" t="s">
        <v>20</v>
      </c>
      <c r="C5" s="15">
        <f>MOD(NASTAVENÍ!$C$3,19)</f>
        <v>3</v>
      </c>
      <c r="E5" s="9">
        <f>DATE(NASTAVENÍ!$C$3,$C$4,$C$3)</f>
        <v>42842</v>
      </c>
      <c r="F5" s="10" t="s">
        <v>19</v>
      </c>
    </row>
    <row r="6" spans="2:6" x14ac:dyDescent="0.3">
      <c r="B6" s="16" t="s">
        <v>18</v>
      </c>
      <c r="C6" s="17">
        <f>MOD(NASTAVENÍ!$C$3,4)</f>
        <v>1</v>
      </c>
      <c r="E6" s="9">
        <f>DATE(NASTAVENÍ!$C$3,5,1)</f>
        <v>42856</v>
      </c>
      <c r="F6" s="10" t="s">
        <v>17</v>
      </c>
    </row>
    <row r="7" spans="2:6" x14ac:dyDescent="0.3">
      <c r="B7" s="16" t="s">
        <v>16</v>
      </c>
      <c r="C7" s="17">
        <f>MOD(NASTAVENÍ!$C$3,7)</f>
        <v>1</v>
      </c>
      <c r="E7" s="9">
        <f>DATE(NASTAVENÍ!$C$3,5,8)</f>
        <v>42863</v>
      </c>
      <c r="F7" s="10" t="s">
        <v>15</v>
      </c>
    </row>
    <row r="8" spans="2:6" x14ac:dyDescent="0.3">
      <c r="B8" s="16" t="s">
        <v>14</v>
      </c>
      <c r="C8" s="17">
        <v>24</v>
      </c>
      <c r="E8" s="9">
        <f>DATE(NASTAVENÍ!$C$3,7,5)</f>
        <v>42921</v>
      </c>
      <c r="F8" s="10" t="s">
        <v>13</v>
      </c>
    </row>
    <row r="9" spans="2:6" x14ac:dyDescent="0.3">
      <c r="B9" s="16" t="s">
        <v>12</v>
      </c>
      <c r="C9" s="17">
        <v>5</v>
      </c>
      <c r="E9" s="9">
        <f>DATE(NASTAVENÍ!$C$3,7,6)</f>
        <v>42922</v>
      </c>
      <c r="F9" s="10" t="s">
        <v>11</v>
      </c>
    </row>
    <row r="10" spans="2:6" x14ac:dyDescent="0.3">
      <c r="B10" s="16" t="s">
        <v>10</v>
      </c>
      <c r="C10" s="17">
        <f>MOD(19*C5+C8,30)</f>
        <v>21</v>
      </c>
      <c r="E10" s="9">
        <f>DATE(NASTAVENÍ!$C$3,9,28)</f>
        <v>43006</v>
      </c>
      <c r="F10" s="10" t="s">
        <v>9</v>
      </c>
    </row>
    <row r="11" spans="2:6" x14ac:dyDescent="0.3">
      <c r="B11" s="16" t="s">
        <v>8</v>
      </c>
      <c r="C11" s="17">
        <f>MOD(C9+2*C6+4*C7+6*C10,7)</f>
        <v>4</v>
      </c>
      <c r="E11" s="9">
        <f>DATE(NASTAVENÍ!$C$3,10,28)</f>
        <v>43036</v>
      </c>
      <c r="F11" s="10" t="s">
        <v>7</v>
      </c>
    </row>
    <row r="12" spans="2:6" x14ac:dyDescent="0.3">
      <c r="B12" s="16" t="s">
        <v>5</v>
      </c>
      <c r="C12" s="17">
        <f>C10+C11-9</f>
        <v>16</v>
      </c>
      <c r="E12" s="9">
        <f>DATE(NASTAVENÍ!$C$3,11,17)</f>
        <v>43056</v>
      </c>
      <c r="F12" s="10" t="s">
        <v>6</v>
      </c>
    </row>
    <row r="13" spans="2:6" x14ac:dyDescent="0.3">
      <c r="B13" s="18" t="s">
        <v>5</v>
      </c>
      <c r="C13" s="19">
        <f>IF(AND(C12=25,C10=28,C11=6,C5&gt;10),18,IF(AND(C12&gt;=1,C12&lt;=25),C12,IF(C12&gt;25,C12-7,22+C10+C11)))</f>
        <v>16</v>
      </c>
      <c r="E13" s="9">
        <f>DATE(NASTAVENÍ!$C$3,12,24)</f>
        <v>43093</v>
      </c>
      <c r="F13" s="10" t="s">
        <v>4</v>
      </c>
    </row>
    <row r="14" spans="2:6" x14ac:dyDescent="0.3">
      <c r="B14" s="20" t="s">
        <v>3</v>
      </c>
      <c r="C14" s="21">
        <f>IF(AND(C12=25,C10=28,C11=6,C5&gt;10),4,IF(AND(C12&gt;=1,C12&lt;=25),4,IF(C12&gt;25,4,3)))</f>
        <v>4</v>
      </c>
      <c r="E14" s="9">
        <f>DATE(NASTAVENÍ!$C$3,12,25)</f>
        <v>43094</v>
      </c>
      <c r="F14" s="10" t="s">
        <v>2</v>
      </c>
    </row>
    <row r="15" spans="2:6" x14ac:dyDescent="0.3">
      <c r="E15" s="22">
        <f>DATE(NASTAVENÍ!$C$3,12,26)</f>
        <v>43095</v>
      </c>
      <c r="F15" s="23" t="s">
        <v>1</v>
      </c>
    </row>
    <row r="18" spans="2:6" x14ac:dyDescent="0.3">
      <c r="B18" s="6" t="s">
        <v>44</v>
      </c>
      <c r="E18" s="6" t="s">
        <v>98</v>
      </c>
    </row>
    <row r="19" spans="2:6" x14ac:dyDescent="0.3">
      <c r="B19" s="24" t="str">
        <f>SET_rok&amp;"-01"</f>
        <v>2017-01</v>
      </c>
      <c r="E19" s="25">
        <f>SUM(CODE(MID(SET_jmeno,1,1)),CODE(MID(SET_jmeno,2,1)),CODE(MID(SET_jmeno,3,1)),CODE(MID(SET_jmeno,LEN(SET_jmeno)-3,1)),CODE(MID(SET_jmeno,LEN(SET_jmeno)-2,1)),CODE(MID(SET_jmeno,LEN(SET_jmeno)-1,1)))</f>
        <v>1017</v>
      </c>
    </row>
    <row r="20" spans="2:6" x14ac:dyDescent="0.3">
      <c r="B20" s="11" t="str">
        <f>SET_rok&amp;"-02"</f>
        <v>2017-02</v>
      </c>
      <c r="E20" s="25">
        <f>IF(NASTAVENÍ!C11="Ano",1,0)</f>
        <v>0</v>
      </c>
    </row>
    <row r="21" spans="2:6" x14ac:dyDescent="0.3">
      <c r="B21" s="11" t="str">
        <f>SET_rok&amp;"-03"</f>
        <v>2017-03</v>
      </c>
      <c r="E21" s="72" t="s">
        <v>112</v>
      </c>
      <c r="F21" s="71"/>
    </row>
    <row r="22" spans="2:6" x14ac:dyDescent="0.3">
      <c r="B22" s="11" t="str">
        <f>SET_rok&amp;"-04"</f>
        <v>2017-04</v>
      </c>
      <c r="E22" s="72" t="s">
        <v>113</v>
      </c>
    </row>
    <row r="23" spans="2:6" x14ac:dyDescent="0.3">
      <c r="B23" s="11" t="str">
        <f>SET_rok&amp;"-05"</f>
        <v>2017-05</v>
      </c>
    </row>
    <row r="24" spans="2:6" x14ac:dyDescent="0.3">
      <c r="B24" s="11" t="str">
        <f>SET_rok&amp;"-06"</f>
        <v>2017-06</v>
      </c>
    </row>
    <row r="25" spans="2:6" x14ac:dyDescent="0.3">
      <c r="B25" s="11" t="str">
        <f>SET_rok&amp;"-07"</f>
        <v>2017-07</v>
      </c>
    </row>
    <row r="26" spans="2:6" x14ac:dyDescent="0.3">
      <c r="B26" s="11" t="str">
        <f>SET_rok&amp;"-08"</f>
        <v>2017-08</v>
      </c>
    </row>
    <row r="27" spans="2:6" x14ac:dyDescent="0.3">
      <c r="B27" s="11" t="str">
        <f>SET_rok&amp;"-09"</f>
        <v>2017-09</v>
      </c>
    </row>
    <row r="28" spans="2:6" x14ac:dyDescent="0.3">
      <c r="B28" s="11" t="str">
        <f>SET_rok&amp;"-10"</f>
        <v>2017-10</v>
      </c>
    </row>
    <row r="29" spans="2:6" x14ac:dyDescent="0.3">
      <c r="B29" s="11" t="str">
        <f>SET_rok&amp;"-11"</f>
        <v>2017-11</v>
      </c>
    </row>
    <row r="30" spans="2:6" x14ac:dyDescent="0.3">
      <c r="B30" s="25" t="str">
        <f>SET_rok&amp;"-12"</f>
        <v>2017-12</v>
      </c>
    </row>
  </sheetData>
  <printOptions horizontalCentered="1"/>
  <pageMargins left="0.16535433070866143" right="0.16535433070866143" top="0.9838582677165354" bottom="0.9838582677165354" header="0.59015748031496063" footer="0.59015748031496063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8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2017-08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23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Srpen</v>
      </c>
      <c r="E9" s="93"/>
      <c r="F9" s="113" t="s">
        <v>39</v>
      </c>
      <c r="G9" s="113"/>
      <c r="H9" s="113"/>
      <c r="I9" s="113"/>
      <c r="J9" s="36">
        <f ca="1">J8*J7</f>
        <v>184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Út</v>
      </c>
      <c r="D14" s="32">
        <f ca="1">DATE(LEFT($W$2,4),VALUE(RIGHT($W$2,2)),COUNTBLANK($B$14:B14))</f>
        <v>42948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St</v>
      </c>
      <c r="D15" s="32">
        <f ca="1">DATE(LEFT($W$2,4),VALUE(RIGHT($W$2,2)),COUNTBLANK($B$14:B15))</f>
        <v>42949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Čt</v>
      </c>
      <c r="D16" s="32">
        <f ca="1">DATE(LEFT($W$2,4),VALUE(RIGHT($W$2,2)),COUNTBLANK($B$14:B16))</f>
        <v>42950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Pá</v>
      </c>
      <c r="D17" s="32">
        <f ca="1">DATE(LEFT($W$2,4),VALUE(RIGHT($W$2,2)),COUNTBLANK($B$14:B17))</f>
        <v>42951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So</v>
      </c>
      <c r="D18" s="32">
        <f ca="1">DATE(LEFT($W$2,4),VALUE(RIGHT($W$2,2)),COUNTBLANK($B$14:B18))</f>
        <v>42952</v>
      </c>
      <c r="E18" s="33" t="str">
        <f t="shared" ca="1" si="1"/>
        <v/>
      </c>
      <c r="F18" s="34" t="str">
        <f t="shared" ca="1" si="2"/>
        <v/>
      </c>
      <c r="G18" s="34" t="str">
        <f t="shared" ca="1" si="3"/>
        <v/>
      </c>
      <c r="H18" s="33" t="str">
        <f t="shared" ca="1" si="7"/>
        <v/>
      </c>
      <c r="I18" s="34" t="str">
        <f t="shared" ca="1" si="4"/>
        <v/>
      </c>
      <c r="J18" s="34" t="str">
        <f t="shared" ca="1" si="10"/>
        <v/>
      </c>
      <c r="K18" s="100" t="str">
        <f t="shared" ca="1" si="8"/>
        <v/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Ne</v>
      </c>
      <c r="D19" s="32">
        <f ca="1">DATE(LEFT($W$2,4),VALUE(RIGHT($W$2,2)),COUNTBLANK($B$14:B19))</f>
        <v>42953</v>
      </c>
      <c r="E19" s="33" t="str">
        <f t="shared" ca="1" si="1"/>
        <v/>
      </c>
      <c r="F19" s="34" t="str">
        <f t="shared" ca="1" si="2"/>
        <v/>
      </c>
      <c r="G19" s="34" t="str">
        <f t="shared" ca="1" si="3"/>
        <v/>
      </c>
      <c r="H19" s="33" t="str">
        <f t="shared" ca="1" si="7"/>
        <v/>
      </c>
      <c r="I19" s="34" t="str">
        <f t="shared" ca="1" si="4"/>
        <v/>
      </c>
      <c r="J19" s="34" t="str">
        <f t="shared" ca="1" si="10"/>
        <v/>
      </c>
      <c r="K19" s="100" t="str">
        <f t="shared" ca="1" si="8"/>
        <v/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Po</v>
      </c>
      <c r="D20" s="32">
        <f ca="1">DATE(LEFT($W$2,4),VALUE(RIGHT($W$2,2)),COUNTBLANK($B$14:B20))</f>
        <v>42954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Út</v>
      </c>
      <c r="D21" s="32">
        <f ca="1">DATE(LEFT($W$2,4),VALUE(RIGHT($W$2,2)),COUNTBLANK($B$14:B21))</f>
        <v>42955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St</v>
      </c>
      <c r="D22" s="32">
        <f ca="1">DATE(LEFT($W$2,4),VALUE(RIGHT($W$2,2)),COUNTBLANK($B$14:B22))</f>
        <v>42956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Čt</v>
      </c>
      <c r="D23" s="32">
        <f ca="1">DATE(LEFT($W$2,4),VALUE(RIGHT($W$2,2)),COUNTBLANK($B$14:B23))</f>
        <v>42957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Pá</v>
      </c>
      <c r="D24" s="32">
        <f ca="1">DATE(LEFT($W$2,4),VALUE(RIGHT($W$2,2)),COUNTBLANK($B$14:B24))</f>
        <v>42958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So</v>
      </c>
      <c r="D25" s="32">
        <f ca="1">DATE(LEFT($W$2,4),VALUE(RIGHT($W$2,2)),COUNTBLANK($B$14:B25))</f>
        <v>42959</v>
      </c>
      <c r="E25" s="33" t="str">
        <f t="shared" ca="1" si="1"/>
        <v/>
      </c>
      <c r="F25" s="34" t="str">
        <f t="shared" ca="1" si="2"/>
        <v/>
      </c>
      <c r="G25" s="34" t="str">
        <f t="shared" ca="1" si="3"/>
        <v/>
      </c>
      <c r="H25" s="33" t="str">
        <f t="shared" ca="1" si="7"/>
        <v/>
      </c>
      <c r="I25" s="34" t="str">
        <f t="shared" ca="1" si="4"/>
        <v/>
      </c>
      <c r="J25" s="34" t="str">
        <f t="shared" ca="1" si="10"/>
        <v/>
      </c>
      <c r="K25" s="100" t="str">
        <f t="shared" ca="1" si="8"/>
        <v/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Ne</v>
      </c>
      <c r="D26" s="32">
        <f ca="1">DATE(LEFT($W$2,4),VALUE(RIGHT($W$2,2)),COUNTBLANK($B$14:B26))</f>
        <v>42960</v>
      </c>
      <c r="E26" s="33" t="str">
        <f t="shared" ca="1" si="1"/>
        <v/>
      </c>
      <c r="F26" s="34" t="str">
        <f t="shared" ca="1" si="2"/>
        <v/>
      </c>
      <c r="G26" s="34" t="str">
        <f t="shared" ca="1" si="3"/>
        <v/>
      </c>
      <c r="H26" s="33" t="str">
        <f t="shared" ca="1" si="7"/>
        <v/>
      </c>
      <c r="I26" s="34" t="str">
        <f t="shared" ca="1" si="4"/>
        <v/>
      </c>
      <c r="J26" s="34" t="str">
        <f t="shared" ca="1" si="10"/>
        <v/>
      </c>
      <c r="K26" s="100" t="str">
        <f t="shared" ca="1" si="8"/>
        <v/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Po</v>
      </c>
      <c r="D27" s="32">
        <f ca="1">DATE(LEFT($W$2,4),VALUE(RIGHT($W$2,2)),COUNTBLANK($B$14:B27))</f>
        <v>42961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Út</v>
      </c>
      <c r="D28" s="32">
        <f ca="1">DATE(LEFT($W$2,4),VALUE(RIGHT($W$2,2)),COUNTBLANK($B$14:B28))</f>
        <v>42962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St</v>
      </c>
      <c r="D29" s="32">
        <f ca="1">DATE(LEFT($W$2,4),VALUE(RIGHT($W$2,2)),COUNTBLANK($B$14:B29))</f>
        <v>42963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Čt</v>
      </c>
      <c r="D30" s="32">
        <f ca="1">DATE(LEFT($W$2,4),VALUE(RIGHT($W$2,2)),COUNTBLANK($B$14:B30))</f>
        <v>42964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Pá</v>
      </c>
      <c r="D31" s="32">
        <f ca="1">DATE(LEFT($W$2,4),VALUE(RIGHT($W$2,2)),COUNTBLANK($B$14:B31))</f>
        <v>42965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So</v>
      </c>
      <c r="D32" s="32">
        <f ca="1">DATE(LEFT($W$2,4),VALUE(RIGHT($W$2,2)),COUNTBLANK($B$14:B32))</f>
        <v>42966</v>
      </c>
      <c r="E32" s="33" t="str">
        <f t="shared" ca="1" si="1"/>
        <v/>
      </c>
      <c r="F32" s="34" t="str">
        <f t="shared" ca="1" si="2"/>
        <v/>
      </c>
      <c r="G32" s="34" t="str">
        <f t="shared" ca="1" si="3"/>
        <v/>
      </c>
      <c r="H32" s="33" t="str">
        <f t="shared" ca="1" si="7"/>
        <v/>
      </c>
      <c r="I32" s="34" t="str">
        <f t="shared" ca="1" si="4"/>
        <v/>
      </c>
      <c r="J32" s="34" t="str">
        <f t="shared" ca="1" si="10"/>
        <v/>
      </c>
      <c r="K32" s="100" t="str">
        <f t="shared" ca="1" si="8"/>
        <v/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Ne</v>
      </c>
      <c r="D33" s="32">
        <f ca="1">DATE(LEFT($W$2,4),VALUE(RIGHT($W$2,2)),COUNTBLANK($B$14:B33))</f>
        <v>42967</v>
      </c>
      <c r="E33" s="33" t="str">
        <f t="shared" ca="1" si="1"/>
        <v/>
      </c>
      <c r="F33" s="34" t="str">
        <f t="shared" ca="1" si="2"/>
        <v/>
      </c>
      <c r="G33" s="34" t="str">
        <f t="shared" ca="1" si="3"/>
        <v/>
      </c>
      <c r="H33" s="33" t="str">
        <f t="shared" ca="1" si="7"/>
        <v/>
      </c>
      <c r="I33" s="34" t="str">
        <f t="shared" ca="1" si="4"/>
        <v/>
      </c>
      <c r="J33" s="34" t="str">
        <f t="shared" ca="1" si="10"/>
        <v/>
      </c>
      <c r="K33" s="100" t="str">
        <f t="shared" ca="1" si="8"/>
        <v/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Po</v>
      </c>
      <c r="D34" s="32">
        <f ca="1">DATE(LEFT($W$2,4),VALUE(RIGHT($W$2,2)),COUNTBLANK($B$14:B34))</f>
        <v>42968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Út</v>
      </c>
      <c r="D35" s="32">
        <f ca="1">DATE(LEFT($W$2,4),VALUE(RIGHT($W$2,2)),COUNTBLANK($B$14:B35))</f>
        <v>42969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St</v>
      </c>
      <c r="D36" s="32">
        <f ca="1">DATE(LEFT($W$2,4),VALUE(RIGHT($W$2,2)),COUNTBLANK($B$14:B36))</f>
        <v>42970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Čt</v>
      </c>
      <c r="D37" s="32">
        <f ca="1">DATE(LEFT($W$2,4),VALUE(RIGHT($W$2,2)),COUNTBLANK($B$14:B37))</f>
        <v>42971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Pá</v>
      </c>
      <c r="D38" s="32">
        <f ca="1">DATE(LEFT($W$2,4),VALUE(RIGHT($W$2,2)),COUNTBLANK($B$14:B38))</f>
        <v>42972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So</v>
      </c>
      <c r="D39" s="32">
        <f ca="1">DATE(LEFT($W$2,4),VALUE(RIGHT($W$2,2)),COUNTBLANK($B$14:B39))</f>
        <v>42973</v>
      </c>
      <c r="E39" s="33" t="str">
        <f t="shared" ca="1" si="1"/>
        <v/>
      </c>
      <c r="F39" s="34" t="str">
        <f t="shared" ca="1" si="2"/>
        <v/>
      </c>
      <c r="G39" s="34" t="str">
        <f t="shared" ca="1" si="3"/>
        <v/>
      </c>
      <c r="H39" s="33" t="str">
        <f t="shared" ca="1" si="7"/>
        <v/>
      </c>
      <c r="I39" s="34" t="str">
        <f t="shared" ca="1" si="4"/>
        <v/>
      </c>
      <c r="J39" s="34" t="str">
        <f t="shared" ca="1" si="10"/>
        <v/>
      </c>
      <c r="K39" s="100" t="str">
        <f t="shared" ca="1" si="8"/>
        <v/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Ne</v>
      </c>
      <c r="D40" s="32">
        <f ca="1">DATE(LEFT($W$2,4),VALUE(RIGHT($W$2,2)),COUNTBLANK($B$14:B40))</f>
        <v>42974</v>
      </c>
      <c r="E40" s="33" t="str">
        <f t="shared" ca="1" si="1"/>
        <v/>
      </c>
      <c r="F40" s="34" t="str">
        <f t="shared" ca="1" si="2"/>
        <v/>
      </c>
      <c r="G40" s="34" t="str">
        <f t="shared" ca="1" si="3"/>
        <v/>
      </c>
      <c r="H40" s="33" t="str">
        <f t="shared" ca="1" si="7"/>
        <v/>
      </c>
      <c r="I40" s="34" t="str">
        <f t="shared" ca="1" si="4"/>
        <v/>
      </c>
      <c r="J40" s="34" t="str">
        <f t="shared" ca="1" si="10"/>
        <v/>
      </c>
      <c r="K40" s="100" t="str">
        <f t="shared" ca="1" si="8"/>
        <v/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Po</v>
      </c>
      <c r="D41" s="32">
        <f ca="1">DATE(LEFT($W$2,4),VALUE(RIGHT($W$2,2)),COUNTBLANK($B$14:B41))</f>
        <v>42975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Út</v>
      </c>
      <c r="D42" s="32">
        <f ca="1">IF(AND(VALUE(RIGHT($W$2,2))=2,MOD(LEFT($W$2,4),4)&gt;0),"",DATE(LEFT($W$2,4),VALUE(RIGHT($W$2,2)),COUNTBLANK($B$14:B42)))</f>
        <v>42976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St</v>
      </c>
      <c r="D43" s="32">
        <f ca="1">IF(VALUE(RIGHT($W$2,2))=2,"",DATE(LEFT($W$2,4),VALUE(RIGHT($W$2,2)),COUNTBLANK($B$14:B43)))</f>
        <v>42977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Čt</v>
      </c>
      <c r="D44" s="32">
        <f ca="1">IF(OR(VALUE(RIGHT($W$2,2))=2,VALUE(RIGHT($W$2,2))=4,VALUE(RIGHT($W$2,2))=6,VALUE(RIGHT($W$2,2))=9,VALUE(RIGHT($W$2,2))=11),"",DATE(LEFT($W$2,4),VALUE(RIGHT($W$2,2)),COUNTBLANK($B$14:B44)))</f>
        <v>42978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7"/>
        <v>0.6875</v>
      </c>
      <c r="I44" s="34" t="str">
        <f t="shared" ca="1" si="4"/>
        <v/>
      </c>
      <c r="J44" s="34" t="str">
        <f t="shared" ca="1" si="10"/>
        <v/>
      </c>
      <c r="K44" s="100">
        <f t="shared" ca="1" si="8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184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19" priority="2">
      <formula>OR($C14="So",$C14="Ne")</formula>
    </cfRule>
    <cfRule type="expression" dxfId="18" priority="3">
      <formula>($L14=1)</formula>
    </cfRule>
    <cfRule type="expression" dxfId="17" priority="4">
      <formula>$C14=""</formula>
    </cfRule>
  </conditionalFormatting>
  <conditionalFormatting sqref="AA14:AA44">
    <cfRule type="cellIs" dxfId="16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9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2017-09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21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Září</v>
      </c>
      <c r="E9" s="93"/>
      <c r="F9" s="113" t="s">
        <v>39</v>
      </c>
      <c r="G9" s="113"/>
      <c r="H9" s="113"/>
      <c r="I9" s="113"/>
      <c r="J9" s="36">
        <f ca="1">J8*J7</f>
        <v>168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Pá</v>
      </c>
      <c r="D14" s="32">
        <f ca="1">DATE(LEFT($W$2,4),VALUE(RIGHT($W$2,2)),COUNTBLANK($B$14:B14))</f>
        <v>42979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So</v>
      </c>
      <c r="D15" s="32">
        <f ca="1">DATE(LEFT($W$2,4),VALUE(RIGHT($W$2,2)),COUNTBLANK($B$14:B15))</f>
        <v>42980</v>
      </c>
      <c r="E15" s="33" t="str">
        <f t="shared" ca="1" si="1"/>
        <v/>
      </c>
      <c r="F15" s="34" t="str">
        <f t="shared" ca="1" si="2"/>
        <v/>
      </c>
      <c r="G15" s="34" t="str">
        <f t="shared" ca="1" si="3"/>
        <v/>
      </c>
      <c r="H15" s="33" t="str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/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 t="str">
        <f t="shared" ref="K15:K44" ca="1" si="8">IF(AND(C15&lt;&gt;"",C15&lt;&gt;"So",C15&lt;&gt;"Ne",L15&lt;&gt;1),$J$7-$J$7*SUMPRODUCT(AF15:AS15,$AF$47:$AS$47),"")</f>
        <v/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Ne</v>
      </c>
      <c r="D16" s="32">
        <f ca="1">DATE(LEFT($W$2,4),VALUE(RIGHT($W$2,2)),COUNTBLANK($B$14:B16))</f>
        <v>42981</v>
      </c>
      <c r="E16" s="33" t="str">
        <f t="shared" ca="1" si="1"/>
        <v/>
      </c>
      <c r="F16" s="34" t="str">
        <f t="shared" ca="1" si="2"/>
        <v/>
      </c>
      <c r="G16" s="34" t="str">
        <f t="shared" ca="1" si="3"/>
        <v/>
      </c>
      <c r="H16" s="33" t="str">
        <f t="shared" ca="1" si="7"/>
        <v/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 t="str">
        <f t="shared" ca="1" si="8"/>
        <v/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Po</v>
      </c>
      <c r="D17" s="32">
        <f ca="1">DATE(LEFT($W$2,4),VALUE(RIGHT($W$2,2)),COUNTBLANK($B$14:B17))</f>
        <v>42982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Út</v>
      </c>
      <c r="D18" s="32">
        <f ca="1">DATE(LEFT($W$2,4),VALUE(RIGHT($W$2,2)),COUNTBLANK($B$14:B18))</f>
        <v>42983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St</v>
      </c>
      <c r="D19" s="32">
        <f ca="1">DATE(LEFT($W$2,4),VALUE(RIGHT($W$2,2)),COUNTBLANK($B$14:B19))</f>
        <v>42984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Čt</v>
      </c>
      <c r="D20" s="32">
        <f ca="1">DATE(LEFT($W$2,4),VALUE(RIGHT($W$2,2)),COUNTBLANK($B$14:B20))</f>
        <v>42985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Pá</v>
      </c>
      <c r="D21" s="32">
        <f ca="1">DATE(LEFT($W$2,4),VALUE(RIGHT($W$2,2)),COUNTBLANK($B$14:B21))</f>
        <v>42986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So</v>
      </c>
      <c r="D22" s="32">
        <f ca="1">DATE(LEFT($W$2,4),VALUE(RIGHT($W$2,2)),COUNTBLANK($B$14:B22))</f>
        <v>42987</v>
      </c>
      <c r="E22" s="33" t="str">
        <f t="shared" ca="1" si="1"/>
        <v/>
      </c>
      <c r="F22" s="34" t="str">
        <f t="shared" ca="1" si="2"/>
        <v/>
      </c>
      <c r="G22" s="34" t="str">
        <f t="shared" ca="1" si="3"/>
        <v/>
      </c>
      <c r="H22" s="33" t="str">
        <f t="shared" ca="1" si="7"/>
        <v/>
      </c>
      <c r="I22" s="34" t="str">
        <f t="shared" ca="1" si="4"/>
        <v/>
      </c>
      <c r="J22" s="34" t="str">
        <f t="shared" ca="1" si="10"/>
        <v/>
      </c>
      <c r="K22" s="100" t="str">
        <f t="shared" ca="1" si="8"/>
        <v/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Ne</v>
      </c>
      <c r="D23" s="32">
        <f ca="1">DATE(LEFT($W$2,4),VALUE(RIGHT($W$2,2)),COUNTBLANK($B$14:B23))</f>
        <v>42988</v>
      </c>
      <c r="E23" s="33" t="str">
        <f t="shared" ca="1" si="1"/>
        <v/>
      </c>
      <c r="F23" s="34" t="str">
        <f t="shared" ca="1" si="2"/>
        <v/>
      </c>
      <c r="G23" s="34" t="str">
        <f t="shared" ca="1" si="3"/>
        <v/>
      </c>
      <c r="H23" s="33" t="str">
        <f t="shared" ca="1" si="7"/>
        <v/>
      </c>
      <c r="I23" s="34" t="str">
        <f t="shared" ca="1" si="4"/>
        <v/>
      </c>
      <c r="J23" s="34" t="str">
        <f t="shared" ca="1" si="10"/>
        <v/>
      </c>
      <c r="K23" s="100" t="str">
        <f t="shared" ca="1" si="8"/>
        <v/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Po</v>
      </c>
      <c r="D24" s="32">
        <f ca="1">DATE(LEFT($W$2,4),VALUE(RIGHT($W$2,2)),COUNTBLANK($B$14:B24))</f>
        <v>42989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Út</v>
      </c>
      <c r="D25" s="32">
        <f ca="1">DATE(LEFT($W$2,4),VALUE(RIGHT($W$2,2)),COUNTBLANK($B$14:B25))</f>
        <v>42990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St</v>
      </c>
      <c r="D26" s="32">
        <f ca="1">DATE(LEFT($W$2,4),VALUE(RIGHT($W$2,2)),COUNTBLANK($B$14:B26))</f>
        <v>42991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Čt</v>
      </c>
      <c r="D27" s="32">
        <f ca="1">DATE(LEFT($W$2,4),VALUE(RIGHT($W$2,2)),COUNTBLANK($B$14:B27))</f>
        <v>42992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Pá</v>
      </c>
      <c r="D28" s="32">
        <f ca="1">DATE(LEFT($W$2,4),VALUE(RIGHT($W$2,2)),COUNTBLANK($B$14:B28))</f>
        <v>42993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So</v>
      </c>
      <c r="D29" s="32">
        <f ca="1">DATE(LEFT($W$2,4),VALUE(RIGHT($W$2,2)),COUNTBLANK($B$14:B29))</f>
        <v>42994</v>
      </c>
      <c r="E29" s="33" t="str">
        <f t="shared" ca="1" si="1"/>
        <v/>
      </c>
      <c r="F29" s="34" t="str">
        <f t="shared" ca="1" si="2"/>
        <v/>
      </c>
      <c r="G29" s="34" t="str">
        <f t="shared" ca="1" si="3"/>
        <v/>
      </c>
      <c r="H29" s="33" t="str">
        <f t="shared" ca="1" si="7"/>
        <v/>
      </c>
      <c r="I29" s="34" t="str">
        <f t="shared" ca="1" si="4"/>
        <v/>
      </c>
      <c r="J29" s="34" t="str">
        <f t="shared" ca="1" si="10"/>
        <v/>
      </c>
      <c r="K29" s="100" t="str">
        <f t="shared" ca="1" si="8"/>
        <v/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Ne</v>
      </c>
      <c r="D30" s="32">
        <f ca="1">DATE(LEFT($W$2,4),VALUE(RIGHT($W$2,2)),COUNTBLANK($B$14:B30))</f>
        <v>42995</v>
      </c>
      <c r="E30" s="33" t="str">
        <f t="shared" ca="1" si="1"/>
        <v/>
      </c>
      <c r="F30" s="34" t="str">
        <f t="shared" ca="1" si="2"/>
        <v/>
      </c>
      <c r="G30" s="34" t="str">
        <f t="shared" ca="1" si="3"/>
        <v/>
      </c>
      <c r="H30" s="33" t="str">
        <f t="shared" ca="1" si="7"/>
        <v/>
      </c>
      <c r="I30" s="34" t="str">
        <f t="shared" ca="1" si="4"/>
        <v/>
      </c>
      <c r="J30" s="34" t="str">
        <f t="shared" ca="1" si="10"/>
        <v/>
      </c>
      <c r="K30" s="100" t="str">
        <f t="shared" ca="1" si="8"/>
        <v/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Po</v>
      </c>
      <c r="D31" s="32">
        <f ca="1">DATE(LEFT($W$2,4),VALUE(RIGHT($W$2,2)),COUNTBLANK($B$14:B31))</f>
        <v>42996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Út</v>
      </c>
      <c r="D32" s="32">
        <f ca="1">DATE(LEFT($W$2,4),VALUE(RIGHT($W$2,2)),COUNTBLANK($B$14:B32))</f>
        <v>42997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St</v>
      </c>
      <c r="D33" s="32">
        <f ca="1">DATE(LEFT($W$2,4),VALUE(RIGHT($W$2,2)),COUNTBLANK($B$14:B33))</f>
        <v>42998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Čt</v>
      </c>
      <c r="D34" s="32">
        <f ca="1">DATE(LEFT($W$2,4),VALUE(RIGHT($W$2,2)),COUNTBLANK($B$14:B34))</f>
        <v>42999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Pá</v>
      </c>
      <c r="D35" s="32">
        <f ca="1">DATE(LEFT($W$2,4),VALUE(RIGHT($W$2,2)),COUNTBLANK($B$14:B35))</f>
        <v>43000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So</v>
      </c>
      <c r="D36" s="32">
        <f ca="1">DATE(LEFT($W$2,4),VALUE(RIGHT($W$2,2)),COUNTBLANK($B$14:B36))</f>
        <v>43001</v>
      </c>
      <c r="E36" s="33" t="str">
        <f t="shared" ca="1" si="1"/>
        <v/>
      </c>
      <c r="F36" s="34" t="str">
        <f t="shared" ca="1" si="2"/>
        <v/>
      </c>
      <c r="G36" s="34" t="str">
        <f t="shared" ca="1" si="3"/>
        <v/>
      </c>
      <c r="H36" s="33" t="str">
        <f t="shared" ca="1" si="7"/>
        <v/>
      </c>
      <c r="I36" s="34" t="str">
        <f t="shared" ca="1" si="4"/>
        <v/>
      </c>
      <c r="J36" s="34" t="str">
        <f t="shared" ca="1" si="10"/>
        <v/>
      </c>
      <c r="K36" s="100" t="str">
        <f t="shared" ca="1" si="8"/>
        <v/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Ne</v>
      </c>
      <c r="D37" s="32">
        <f ca="1">DATE(LEFT($W$2,4),VALUE(RIGHT($W$2,2)),COUNTBLANK($B$14:B37))</f>
        <v>43002</v>
      </c>
      <c r="E37" s="33" t="str">
        <f t="shared" ca="1" si="1"/>
        <v/>
      </c>
      <c r="F37" s="34" t="str">
        <f t="shared" ca="1" si="2"/>
        <v/>
      </c>
      <c r="G37" s="34" t="str">
        <f t="shared" ca="1" si="3"/>
        <v/>
      </c>
      <c r="H37" s="33" t="str">
        <f t="shared" ca="1" si="7"/>
        <v/>
      </c>
      <c r="I37" s="34" t="str">
        <f t="shared" ca="1" si="4"/>
        <v/>
      </c>
      <c r="J37" s="34" t="str">
        <f t="shared" ca="1" si="10"/>
        <v/>
      </c>
      <c r="K37" s="100" t="str">
        <f t="shared" ca="1" si="8"/>
        <v/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Po</v>
      </c>
      <c r="D38" s="32">
        <f ca="1">DATE(LEFT($W$2,4),VALUE(RIGHT($W$2,2)),COUNTBLANK($B$14:B38))</f>
        <v>43003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Út</v>
      </c>
      <c r="D39" s="32">
        <f ca="1">DATE(LEFT($W$2,4),VALUE(RIGHT($W$2,2)),COUNTBLANK($B$14:B39))</f>
        <v>43004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St</v>
      </c>
      <c r="D40" s="32">
        <f ca="1">DATE(LEFT($W$2,4),VALUE(RIGHT($W$2,2)),COUNTBLANK($B$14:B40))</f>
        <v>43005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Čt</v>
      </c>
      <c r="D41" s="32">
        <f ca="1">DATE(LEFT($W$2,4),VALUE(RIGHT($W$2,2)),COUNTBLANK($B$14:B41))</f>
        <v>43006</v>
      </c>
      <c r="E41" s="33" t="str">
        <f t="shared" ca="1" si="1"/>
        <v/>
      </c>
      <c r="F41" s="34" t="str">
        <f t="shared" ca="1" si="2"/>
        <v/>
      </c>
      <c r="G41" s="34" t="str">
        <f t="shared" ca="1" si="3"/>
        <v/>
      </c>
      <c r="H41" s="33" t="str">
        <f t="shared" ca="1" si="7"/>
        <v/>
      </c>
      <c r="I41" s="34" t="str">
        <f t="shared" ca="1" si="4"/>
        <v/>
      </c>
      <c r="J41" s="34" t="str">
        <f t="shared" ca="1" si="10"/>
        <v/>
      </c>
      <c r="K41" s="100" t="str">
        <f t="shared" ca="1" si="8"/>
        <v/>
      </c>
      <c r="L41" s="35">
        <f t="shared" ca="1" si="5"/>
        <v>1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Pá</v>
      </c>
      <c r="D42" s="32">
        <f ca="1">IF(AND(VALUE(RIGHT($W$2,2))=2,MOD(LEFT($W$2,4),4)&gt;0),"",DATE(LEFT($W$2,4),VALUE(RIGHT($W$2,2)),COUNTBLANK($B$14:B42)))</f>
        <v>43007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So</v>
      </c>
      <c r="D43" s="32">
        <f ca="1">IF(VALUE(RIGHT($W$2,2))=2,"",DATE(LEFT($W$2,4),VALUE(RIGHT($W$2,2)),COUNTBLANK($B$14:B43)))</f>
        <v>43008</v>
      </c>
      <c r="E43" s="33" t="str">
        <f t="shared" ca="1" si="1"/>
        <v/>
      </c>
      <c r="F43" s="34" t="str">
        <f t="shared" ca="1" si="2"/>
        <v/>
      </c>
      <c r="G43" s="34" t="str">
        <f t="shared" ca="1" si="3"/>
        <v/>
      </c>
      <c r="H43" s="33" t="str">
        <f t="shared" ca="1" si="7"/>
        <v/>
      </c>
      <c r="I43" s="34" t="str">
        <f t="shared" ca="1" si="4"/>
        <v/>
      </c>
      <c r="J43" s="34" t="str">
        <f t="shared" ca="1" si="10"/>
        <v/>
      </c>
      <c r="K43" s="100" t="str">
        <f t="shared" ca="1" si="8"/>
        <v/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/>
      </c>
      <c r="D44" s="32" t="str">
        <f ca="1">IF(OR(VALUE(RIGHT($W$2,2))=2,VALUE(RIGHT($W$2,2))=4,VALUE(RIGHT($W$2,2))=6,VALUE(RIGHT($W$2,2))=9,VALUE(RIGHT($W$2,2))=11),"",DATE(LEFT($W$2,4),VALUE(RIGHT($W$2,2)),COUNTBLANK($B$14:B44)))</f>
        <v/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160</v>
      </c>
      <c r="L45" s="99">
        <f ca="1">$J$7*SUM(L14:L44)</f>
        <v>8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15" priority="2">
      <formula>OR($C14="So",$C14="Ne")</formula>
    </cfRule>
    <cfRule type="expression" dxfId="14" priority="3">
      <formula>($L14=1)</formula>
    </cfRule>
    <cfRule type="expression" dxfId="13" priority="4">
      <formula>$C14=""</formula>
    </cfRule>
  </conditionalFormatting>
  <conditionalFormatting sqref="AA14:AA44">
    <cfRule type="cellIs" dxfId="12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2017-10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22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Říjen</v>
      </c>
      <c r="E9" s="93"/>
      <c r="F9" s="113" t="s">
        <v>39</v>
      </c>
      <c r="G9" s="113"/>
      <c r="H9" s="113"/>
      <c r="I9" s="113"/>
      <c r="J9" s="36">
        <f ca="1">J8*J7</f>
        <v>176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Ne</v>
      </c>
      <c r="D14" s="32">
        <f ca="1">DATE(LEFT($W$2,4),VALUE(RIGHT($W$2,2)),COUNTBLANK($B$14:B14))</f>
        <v>43009</v>
      </c>
      <c r="E14" s="33" t="str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/>
      </c>
      <c r="F14" s="34" t="str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/>
      </c>
      <c r="G14" s="34" t="str">
        <f t="shared" ref="G14:G44" ca="1" si="3">IF(AND(C14&lt;&gt;"",C14&lt;&gt;"So",C14&lt;&gt;"Ne",E14&lt;&gt;"",F14&lt;&gt;"",L14&lt;&gt;1),F14+SET_obed_delka,"")</f>
        <v/>
      </c>
      <c r="H14" s="33" t="str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/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 t="str">
        <f ca="1">IF(AND(C14&lt;&gt;"",C14&lt;&gt;"So",C14&lt;&gt;"Ne",L14&lt;&gt;1),$J$7-$J$7*SUMPRODUCT(AF14:AS14,$AF$47:$AS$47),"")</f>
        <v/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Po</v>
      </c>
      <c r="D15" s="32">
        <f ca="1">DATE(LEFT($W$2,4),VALUE(RIGHT($W$2,2)),COUNTBLANK($B$14:B15))</f>
        <v>43010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Út</v>
      </c>
      <c r="D16" s="32">
        <f ca="1">DATE(LEFT($W$2,4),VALUE(RIGHT($W$2,2)),COUNTBLANK($B$14:B16))</f>
        <v>43011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St</v>
      </c>
      <c r="D17" s="32">
        <f ca="1">DATE(LEFT($W$2,4),VALUE(RIGHT($W$2,2)),COUNTBLANK($B$14:B17))</f>
        <v>43012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Čt</v>
      </c>
      <c r="D18" s="32">
        <f ca="1">DATE(LEFT($W$2,4),VALUE(RIGHT($W$2,2)),COUNTBLANK($B$14:B18))</f>
        <v>43013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Pá</v>
      </c>
      <c r="D19" s="32">
        <f ca="1">DATE(LEFT($W$2,4),VALUE(RIGHT($W$2,2)),COUNTBLANK($B$14:B19))</f>
        <v>43014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So</v>
      </c>
      <c r="D20" s="32">
        <f ca="1">DATE(LEFT($W$2,4),VALUE(RIGHT($W$2,2)),COUNTBLANK($B$14:B20))</f>
        <v>43015</v>
      </c>
      <c r="E20" s="33" t="str">
        <f t="shared" ca="1" si="1"/>
        <v/>
      </c>
      <c r="F20" s="34" t="str">
        <f t="shared" ca="1" si="2"/>
        <v/>
      </c>
      <c r="G20" s="34" t="str">
        <f t="shared" ca="1" si="3"/>
        <v/>
      </c>
      <c r="H20" s="33" t="str">
        <f t="shared" ca="1" si="7"/>
        <v/>
      </c>
      <c r="I20" s="34" t="str">
        <f t="shared" ca="1" si="4"/>
        <v/>
      </c>
      <c r="J20" s="34" t="str">
        <f t="shared" ca="1" si="10"/>
        <v/>
      </c>
      <c r="K20" s="100" t="str">
        <f t="shared" ca="1" si="8"/>
        <v/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Ne</v>
      </c>
      <c r="D21" s="32">
        <f ca="1">DATE(LEFT($W$2,4),VALUE(RIGHT($W$2,2)),COUNTBLANK($B$14:B21))</f>
        <v>43016</v>
      </c>
      <c r="E21" s="33" t="str">
        <f t="shared" ca="1" si="1"/>
        <v/>
      </c>
      <c r="F21" s="34" t="str">
        <f t="shared" ca="1" si="2"/>
        <v/>
      </c>
      <c r="G21" s="34" t="str">
        <f t="shared" ca="1" si="3"/>
        <v/>
      </c>
      <c r="H21" s="33" t="str">
        <f t="shared" ca="1" si="7"/>
        <v/>
      </c>
      <c r="I21" s="34" t="str">
        <f t="shared" ca="1" si="4"/>
        <v/>
      </c>
      <c r="J21" s="34" t="str">
        <f t="shared" ca="1" si="10"/>
        <v/>
      </c>
      <c r="K21" s="100" t="str">
        <f t="shared" ca="1" si="8"/>
        <v/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Po</v>
      </c>
      <c r="D22" s="32">
        <f ca="1">DATE(LEFT($W$2,4),VALUE(RIGHT($W$2,2)),COUNTBLANK($B$14:B22))</f>
        <v>43017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Út</v>
      </c>
      <c r="D23" s="32">
        <f ca="1">DATE(LEFT($W$2,4),VALUE(RIGHT($W$2,2)),COUNTBLANK($B$14:B23))</f>
        <v>43018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St</v>
      </c>
      <c r="D24" s="32">
        <f ca="1">DATE(LEFT($W$2,4),VALUE(RIGHT($W$2,2)),COUNTBLANK($B$14:B24))</f>
        <v>43019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Čt</v>
      </c>
      <c r="D25" s="32">
        <f ca="1">DATE(LEFT($W$2,4),VALUE(RIGHT($W$2,2)),COUNTBLANK($B$14:B25))</f>
        <v>43020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Pá</v>
      </c>
      <c r="D26" s="32">
        <f ca="1">DATE(LEFT($W$2,4),VALUE(RIGHT($W$2,2)),COUNTBLANK($B$14:B26))</f>
        <v>43021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So</v>
      </c>
      <c r="D27" s="32">
        <f ca="1">DATE(LEFT($W$2,4),VALUE(RIGHT($W$2,2)),COUNTBLANK($B$14:B27))</f>
        <v>43022</v>
      </c>
      <c r="E27" s="33" t="str">
        <f t="shared" ca="1" si="1"/>
        <v/>
      </c>
      <c r="F27" s="34" t="str">
        <f t="shared" ca="1" si="2"/>
        <v/>
      </c>
      <c r="G27" s="34" t="str">
        <f t="shared" ca="1" si="3"/>
        <v/>
      </c>
      <c r="H27" s="33" t="str">
        <f t="shared" ca="1" si="7"/>
        <v/>
      </c>
      <c r="I27" s="34" t="str">
        <f t="shared" ca="1" si="4"/>
        <v/>
      </c>
      <c r="J27" s="34" t="str">
        <f t="shared" ca="1" si="10"/>
        <v/>
      </c>
      <c r="K27" s="100" t="str">
        <f t="shared" ca="1" si="8"/>
        <v/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Ne</v>
      </c>
      <c r="D28" s="32">
        <f ca="1">DATE(LEFT($W$2,4),VALUE(RIGHT($W$2,2)),COUNTBLANK($B$14:B28))</f>
        <v>43023</v>
      </c>
      <c r="E28" s="33" t="str">
        <f t="shared" ca="1" si="1"/>
        <v/>
      </c>
      <c r="F28" s="34" t="str">
        <f t="shared" ca="1" si="2"/>
        <v/>
      </c>
      <c r="G28" s="34" t="str">
        <f t="shared" ca="1" si="3"/>
        <v/>
      </c>
      <c r="H28" s="33" t="str">
        <f t="shared" ca="1" si="7"/>
        <v/>
      </c>
      <c r="I28" s="34" t="str">
        <f t="shared" ca="1" si="4"/>
        <v/>
      </c>
      <c r="J28" s="34" t="str">
        <f t="shared" ca="1" si="10"/>
        <v/>
      </c>
      <c r="K28" s="100" t="str">
        <f t="shared" ca="1" si="8"/>
        <v/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Po</v>
      </c>
      <c r="D29" s="32">
        <f ca="1">DATE(LEFT($W$2,4),VALUE(RIGHT($W$2,2)),COUNTBLANK($B$14:B29))</f>
        <v>43024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Út</v>
      </c>
      <c r="D30" s="32">
        <f ca="1">DATE(LEFT($W$2,4),VALUE(RIGHT($W$2,2)),COUNTBLANK($B$14:B30))</f>
        <v>43025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St</v>
      </c>
      <c r="D31" s="32">
        <f ca="1">DATE(LEFT($W$2,4),VALUE(RIGHT($W$2,2)),COUNTBLANK($B$14:B31))</f>
        <v>43026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Čt</v>
      </c>
      <c r="D32" s="32">
        <f ca="1">DATE(LEFT($W$2,4),VALUE(RIGHT($W$2,2)),COUNTBLANK($B$14:B32))</f>
        <v>43027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Pá</v>
      </c>
      <c r="D33" s="32">
        <f ca="1">DATE(LEFT($W$2,4),VALUE(RIGHT($W$2,2)),COUNTBLANK($B$14:B33))</f>
        <v>43028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So</v>
      </c>
      <c r="D34" s="32">
        <f ca="1">DATE(LEFT($W$2,4),VALUE(RIGHT($W$2,2)),COUNTBLANK($B$14:B34))</f>
        <v>43029</v>
      </c>
      <c r="E34" s="33" t="str">
        <f t="shared" ca="1" si="1"/>
        <v/>
      </c>
      <c r="F34" s="34" t="str">
        <f t="shared" ca="1" si="2"/>
        <v/>
      </c>
      <c r="G34" s="34" t="str">
        <f t="shared" ca="1" si="3"/>
        <v/>
      </c>
      <c r="H34" s="33" t="str">
        <f t="shared" ca="1" si="7"/>
        <v/>
      </c>
      <c r="I34" s="34" t="str">
        <f t="shared" ca="1" si="4"/>
        <v/>
      </c>
      <c r="J34" s="34" t="str">
        <f t="shared" ca="1" si="10"/>
        <v/>
      </c>
      <c r="K34" s="100" t="str">
        <f t="shared" ca="1" si="8"/>
        <v/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Ne</v>
      </c>
      <c r="D35" s="32">
        <f ca="1">DATE(LEFT($W$2,4),VALUE(RIGHT($W$2,2)),COUNTBLANK($B$14:B35))</f>
        <v>43030</v>
      </c>
      <c r="E35" s="33" t="str">
        <f t="shared" ca="1" si="1"/>
        <v/>
      </c>
      <c r="F35" s="34" t="str">
        <f t="shared" ca="1" si="2"/>
        <v/>
      </c>
      <c r="G35" s="34" t="str">
        <f t="shared" ca="1" si="3"/>
        <v/>
      </c>
      <c r="H35" s="33" t="str">
        <f t="shared" ca="1" si="7"/>
        <v/>
      </c>
      <c r="I35" s="34" t="str">
        <f t="shared" ca="1" si="4"/>
        <v/>
      </c>
      <c r="J35" s="34" t="str">
        <f t="shared" ca="1" si="10"/>
        <v/>
      </c>
      <c r="K35" s="100" t="str">
        <f t="shared" ca="1" si="8"/>
        <v/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Po</v>
      </c>
      <c r="D36" s="32">
        <f ca="1">DATE(LEFT($W$2,4),VALUE(RIGHT($W$2,2)),COUNTBLANK($B$14:B36))</f>
        <v>43031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Út</v>
      </c>
      <c r="D37" s="32">
        <f ca="1">DATE(LEFT($W$2,4),VALUE(RIGHT($W$2,2)),COUNTBLANK($B$14:B37))</f>
        <v>43032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St</v>
      </c>
      <c r="D38" s="32">
        <f ca="1">DATE(LEFT($W$2,4),VALUE(RIGHT($W$2,2)),COUNTBLANK($B$14:B38))</f>
        <v>43033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Čt</v>
      </c>
      <c r="D39" s="32">
        <f ca="1">DATE(LEFT($W$2,4),VALUE(RIGHT($W$2,2)),COUNTBLANK($B$14:B39))</f>
        <v>43034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Pá</v>
      </c>
      <c r="D40" s="32">
        <f ca="1">DATE(LEFT($W$2,4),VALUE(RIGHT($W$2,2)),COUNTBLANK($B$14:B40))</f>
        <v>43035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So</v>
      </c>
      <c r="D41" s="32">
        <f ca="1">DATE(LEFT($W$2,4),VALUE(RIGHT($W$2,2)),COUNTBLANK($B$14:B41))</f>
        <v>43036</v>
      </c>
      <c r="E41" s="33" t="str">
        <f t="shared" ca="1" si="1"/>
        <v/>
      </c>
      <c r="F41" s="34" t="str">
        <f t="shared" ca="1" si="2"/>
        <v/>
      </c>
      <c r="G41" s="34" t="str">
        <f t="shared" ca="1" si="3"/>
        <v/>
      </c>
      <c r="H41" s="33" t="str">
        <f t="shared" ca="1" si="7"/>
        <v/>
      </c>
      <c r="I41" s="34" t="str">
        <f t="shared" ca="1" si="4"/>
        <v/>
      </c>
      <c r="J41" s="34" t="str">
        <f t="shared" ca="1" si="10"/>
        <v/>
      </c>
      <c r="K41" s="100" t="str">
        <f t="shared" ca="1" si="8"/>
        <v/>
      </c>
      <c r="L41" s="35">
        <f t="shared" ca="1" si="5"/>
        <v>0</v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Ne</v>
      </c>
      <c r="D42" s="32">
        <f ca="1">IF(AND(VALUE(RIGHT($W$2,2))=2,MOD(LEFT($W$2,4),4)&gt;0),"",DATE(LEFT($W$2,4),VALUE(RIGHT($W$2,2)),COUNTBLANK($B$14:B42)))</f>
        <v>43037</v>
      </c>
      <c r="E42" s="33" t="str">
        <f t="shared" ca="1" si="1"/>
        <v/>
      </c>
      <c r="F42" s="34" t="str">
        <f t="shared" ca="1" si="2"/>
        <v/>
      </c>
      <c r="G42" s="34" t="str">
        <f t="shared" ca="1" si="3"/>
        <v/>
      </c>
      <c r="H42" s="33" t="str">
        <f t="shared" ca="1" si="7"/>
        <v/>
      </c>
      <c r="I42" s="34" t="str">
        <f t="shared" ca="1" si="4"/>
        <v/>
      </c>
      <c r="J42" s="34" t="str">
        <f t="shared" ca="1" si="10"/>
        <v/>
      </c>
      <c r="K42" s="100" t="str">
        <f t="shared" ca="1" si="8"/>
        <v/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Po</v>
      </c>
      <c r="D43" s="32">
        <f ca="1">IF(VALUE(RIGHT($W$2,2))=2,"",DATE(LEFT($W$2,4),VALUE(RIGHT($W$2,2)),COUNTBLANK($B$14:B43)))</f>
        <v>43038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Út</v>
      </c>
      <c r="D44" s="32">
        <f ca="1">IF(OR(VALUE(RIGHT($W$2,2))=2,VALUE(RIGHT($W$2,2))=4,VALUE(RIGHT($W$2,2))=6,VALUE(RIGHT($W$2,2))=9,VALUE(RIGHT($W$2,2))=11),"",DATE(LEFT($W$2,4),VALUE(RIGHT($W$2,2)),COUNTBLANK($B$14:B44)))</f>
        <v>43039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7"/>
        <v>0.6875</v>
      </c>
      <c r="I44" s="34" t="str">
        <f t="shared" ca="1" si="4"/>
        <v/>
      </c>
      <c r="J44" s="34" t="str">
        <f t="shared" ca="1" si="10"/>
        <v/>
      </c>
      <c r="K44" s="100">
        <f t="shared" ca="1" si="8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176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11" priority="2">
      <formula>OR($C14="So",$C14="Ne")</formula>
    </cfRule>
    <cfRule type="expression" dxfId="10" priority="3">
      <formula>($L14=1)</formula>
    </cfRule>
    <cfRule type="expression" dxfId="9" priority="4">
      <formula>$C14=""</formula>
    </cfRule>
  </conditionalFormatting>
  <conditionalFormatting sqref="AA14:AA44">
    <cfRule type="cellIs" dxfId="8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2017-11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22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Listopad</v>
      </c>
      <c r="E9" s="93"/>
      <c r="F9" s="113" t="s">
        <v>39</v>
      </c>
      <c r="G9" s="113"/>
      <c r="H9" s="113"/>
      <c r="I9" s="113"/>
      <c r="J9" s="36">
        <f ca="1">J8*J7</f>
        <v>176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St</v>
      </c>
      <c r="D14" s="32">
        <f ca="1">DATE(LEFT($W$2,4),VALUE(RIGHT($W$2,2)),COUNTBLANK($B$14:B14))</f>
        <v>43040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Čt</v>
      </c>
      <c r="D15" s="32">
        <f ca="1">DATE(LEFT($W$2,4),VALUE(RIGHT($W$2,2)),COUNTBLANK($B$14:B15))</f>
        <v>43041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Pá</v>
      </c>
      <c r="D16" s="32">
        <f ca="1">DATE(LEFT($W$2,4),VALUE(RIGHT($W$2,2)),COUNTBLANK($B$14:B16))</f>
        <v>43042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So</v>
      </c>
      <c r="D17" s="32">
        <f ca="1">DATE(LEFT($W$2,4),VALUE(RIGHT($W$2,2)),COUNTBLANK($B$14:B17))</f>
        <v>43043</v>
      </c>
      <c r="E17" s="33" t="str">
        <f t="shared" ca="1" si="1"/>
        <v/>
      </c>
      <c r="F17" s="34" t="str">
        <f t="shared" ca="1" si="2"/>
        <v/>
      </c>
      <c r="G17" s="34" t="str">
        <f t="shared" ca="1" si="3"/>
        <v/>
      </c>
      <c r="H17" s="33" t="str">
        <f t="shared" ca="1" si="7"/>
        <v/>
      </c>
      <c r="I17" s="34" t="str">
        <f t="shared" ca="1" si="4"/>
        <v/>
      </c>
      <c r="J17" s="34" t="str">
        <f t="shared" ca="1" si="10"/>
        <v/>
      </c>
      <c r="K17" s="100" t="str">
        <f t="shared" ca="1" si="8"/>
        <v/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Ne</v>
      </c>
      <c r="D18" s="32">
        <f ca="1">DATE(LEFT($W$2,4),VALUE(RIGHT($W$2,2)),COUNTBLANK($B$14:B18))</f>
        <v>43044</v>
      </c>
      <c r="E18" s="33" t="str">
        <f t="shared" ca="1" si="1"/>
        <v/>
      </c>
      <c r="F18" s="34" t="str">
        <f t="shared" ca="1" si="2"/>
        <v/>
      </c>
      <c r="G18" s="34" t="str">
        <f t="shared" ca="1" si="3"/>
        <v/>
      </c>
      <c r="H18" s="33" t="str">
        <f t="shared" ca="1" si="7"/>
        <v/>
      </c>
      <c r="I18" s="34" t="str">
        <f t="shared" ca="1" si="4"/>
        <v/>
      </c>
      <c r="J18" s="34" t="str">
        <f t="shared" ca="1" si="10"/>
        <v/>
      </c>
      <c r="K18" s="100" t="str">
        <f t="shared" ca="1" si="8"/>
        <v/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Po</v>
      </c>
      <c r="D19" s="32">
        <f ca="1">DATE(LEFT($W$2,4),VALUE(RIGHT($W$2,2)),COUNTBLANK($B$14:B19))</f>
        <v>43045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Út</v>
      </c>
      <c r="D20" s="32">
        <f ca="1">DATE(LEFT($W$2,4),VALUE(RIGHT($W$2,2)),COUNTBLANK($B$14:B20))</f>
        <v>43046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St</v>
      </c>
      <c r="D21" s="32">
        <f ca="1">DATE(LEFT($W$2,4),VALUE(RIGHT($W$2,2)),COUNTBLANK($B$14:B21))</f>
        <v>43047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Čt</v>
      </c>
      <c r="D22" s="32">
        <f ca="1">DATE(LEFT($W$2,4),VALUE(RIGHT($W$2,2)),COUNTBLANK($B$14:B22))</f>
        <v>43048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Pá</v>
      </c>
      <c r="D23" s="32">
        <f ca="1">DATE(LEFT($W$2,4),VALUE(RIGHT($W$2,2)),COUNTBLANK($B$14:B23))</f>
        <v>43049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So</v>
      </c>
      <c r="D24" s="32">
        <f ca="1">DATE(LEFT($W$2,4),VALUE(RIGHT($W$2,2)),COUNTBLANK($B$14:B24))</f>
        <v>43050</v>
      </c>
      <c r="E24" s="33" t="str">
        <f t="shared" ca="1" si="1"/>
        <v/>
      </c>
      <c r="F24" s="34" t="str">
        <f t="shared" ca="1" si="2"/>
        <v/>
      </c>
      <c r="G24" s="34" t="str">
        <f t="shared" ca="1" si="3"/>
        <v/>
      </c>
      <c r="H24" s="33" t="str">
        <f t="shared" ca="1" si="7"/>
        <v/>
      </c>
      <c r="I24" s="34" t="str">
        <f t="shared" ca="1" si="4"/>
        <v/>
      </c>
      <c r="J24" s="34" t="str">
        <f t="shared" ca="1" si="10"/>
        <v/>
      </c>
      <c r="K24" s="100" t="str">
        <f t="shared" ca="1" si="8"/>
        <v/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Ne</v>
      </c>
      <c r="D25" s="32">
        <f ca="1">DATE(LEFT($W$2,4),VALUE(RIGHT($W$2,2)),COUNTBLANK($B$14:B25))</f>
        <v>43051</v>
      </c>
      <c r="E25" s="33" t="str">
        <f t="shared" ca="1" si="1"/>
        <v/>
      </c>
      <c r="F25" s="34" t="str">
        <f t="shared" ca="1" si="2"/>
        <v/>
      </c>
      <c r="G25" s="34" t="str">
        <f t="shared" ca="1" si="3"/>
        <v/>
      </c>
      <c r="H25" s="33" t="str">
        <f t="shared" ca="1" si="7"/>
        <v/>
      </c>
      <c r="I25" s="34" t="str">
        <f t="shared" ca="1" si="4"/>
        <v/>
      </c>
      <c r="J25" s="34" t="str">
        <f t="shared" ca="1" si="10"/>
        <v/>
      </c>
      <c r="K25" s="100" t="str">
        <f t="shared" ca="1" si="8"/>
        <v/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Po</v>
      </c>
      <c r="D26" s="32">
        <f ca="1">DATE(LEFT($W$2,4),VALUE(RIGHT($W$2,2)),COUNTBLANK($B$14:B26))</f>
        <v>43052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Út</v>
      </c>
      <c r="D27" s="32">
        <f ca="1">DATE(LEFT($W$2,4),VALUE(RIGHT($W$2,2)),COUNTBLANK($B$14:B27))</f>
        <v>43053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St</v>
      </c>
      <c r="D28" s="32">
        <f ca="1">DATE(LEFT($W$2,4),VALUE(RIGHT($W$2,2)),COUNTBLANK($B$14:B28))</f>
        <v>43054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Čt</v>
      </c>
      <c r="D29" s="32">
        <f ca="1">DATE(LEFT($W$2,4),VALUE(RIGHT($W$2,2)),COUNTBLANK($B$14:B29))</f>
        <v>43055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Pá</v>
      </c>
      <c r="D30" s="32">
        <f ca="1">DATE(LEFT($W$2,4),VALUE(RIGHT($W$2,2)),COUNTBLANK($B$14:B30))</f>
        <v>43056</v>
      </c>
      <c r="E30" s="33" t="str">
        <f t="shared" ca="1" si="1"/>
        <v/>
      </c>
      <c r="F30" s="34" t="str">
        <f t="shared" ca="1" si="2"/>
        <v/>
      </c>
      <c r="G30" s="34" t="str">
        <f t="shared" ca="1" si="3"/>
        <v/>
      </c>
      <c r="H30" s="33" t="str">
        <f t="shared" ca="1" si="7"/>
        <v/>
      </c>
      <c r="I30" s="34" t="str">
        <f t="shared" ca="1" si="4"/>
        <v/>
      </c>
      <c r="J30" s="34" t="str">
        <f t="shared" ca="1" si="10"/>
        <v/>
      </c>
      <c r="K30" s="100" t="str">
        <f t="shared" ca="1" si="8"/>
        <v/>
      </c>
      <c r="L30" s="35">
        <f t="shared" ca="1" si="5"/>
        <v>1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So</v>
      </c>
      <c r="D31" s="32">
        <f ca="1">DATE(LEFT($W$2,4),VALUE(RIGHT($W$2,2)),COUNTBLANK($B$14:B31))</f>
        <v>43057</v>
      </c>
      <c r="E31" s="33" t="str">
        <f t="shared" ca="1" si="1"/>
        <v/>
      </c>
      <c r="F31" s="34" t="str">
        <f t="shared" ca="1" si="2"/>
        <v/>
      </c>
      <c r="G31" s="34" t="str">
        <f t="shared" ca="1" si="3"/>
        <v/>
      </c>
      <c r="H31" s="33" t="str">
        <f t="shared" ca="1" si="7"/>
        <v/>
      </c>
      <c r="I31" s="34" t="str">
        <f t="shared" ca="1" si="4"/>
        <v/>
      </c>
      <c r="J31" s="34" t="str">
        <f t="shared" ca="1" si="10"/>
        <v/>
      </c>
      <c r="K31" s="100" t="str">
        <f t="shared" ca="1" si="8"/>
        <v/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Ne</v>
      </c>
      <c r="D32" s="32">
        <f ca="1">DATE(LEFT($W$2,4),VALUE(RIGHT($W$2,2)),COUNTBLANK($B$14:B32))</f>
        <v>43058</v>
      </c>
      <c r="E32" s="33" t="str">
        <f t="shared" ca="1" si="1"/>
        <v/>
      </c>
      <c r="F32" s="34" t="str">
        <f t="shared" ca="1" si="2"/>
        <v/>
      </c>
      <c r="G32" s="34" t="str">
        <f t="shared" ca="1" si="3"/>
        <v/>
      </c>
      <c r="H32" s="33" t="str">
        <f t="shared" ca="1" si="7"/>
        <v/>
      </c>
      <c r="I32" s="34" t="str">
        <f t="shared" ca="1" si="4"/>
        <v/>
      </c>
      <c r="J32" s="34" t="str">
        <f t="shared" ca="1" si="10"/>
        <v/>
      </c>
      <c r="K32" s="100" t="str">
        <f t="shared" ca="1" si="8"/>
        <v/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Po</v>
      </c>
      <c r="D33" s="32">
        <f ca="1">DATE(LEFT($W$2,4),VALUE(RIGHT($W$2,2)),COUNTBLANK($B$14:B33))</f>
        <v>43059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Út</v>
      </c>
      <c r="D34" s="32">
        <f ca="1">DATE(LEFT($W$2,4),VALUE(RIGHT($W$2,2)),COUNTBLANK($B$14:B34))</f>
        <v>43060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St</v>
      </c>
      <c r="D35" s="32">
        <f ca="1">DATE(LEFT($W$2,4),VALUE(RIGHT($W$2,2)),COUNTBLANK($B$14:B35))</f>
        <v>43061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Čt</v>
      </c>
      <c r="D36" s="32">
        <f ca="1">DATE(LEFT($W$2,4),VALUE(RIGHT($W$2,2)),COUNTBLANK($B$14:B36))</f>
        <v>43062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Pá</v>
      </c>
      <c r="D37" s="32">
        <f ca="1">DATE(LEFT($W$2,4),VALUE(RIGHT($W$2,2)),COUNTBLANK($B$14:B37))</f>
        <v>43063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So</v>
      </c>
      <c r="D38" s="32">
        <f ca="1">DATE(LEFT($W$2,4),VALUE(RIGHT($W$2,2)),COUNTBLANK($B$14:B38))</f>
        <v>43064</v>
      </c>
      <c r="E38" s="33" t="str">
        <f t="shared" ca="1" si="1"/>
        <v/>
      </c>
      <c r="F38" s="34" t="str">
        <f t="shared" ca="1" si="2"/>
        <v/>
      </c>
      <c r="G38" s="34" t="str">
        <f t="shared" ca="1" si="3"/>
        <v/>
      </c>
      <c r="H38" s="33" t="str">
        <f t="shared" ca="1" si="7"/>
        <v/>
      </c>
      <c r="I38" s="34" t="str">
        <f t="shared" ca="1" si="4"/>
        <v/>
      </c>
      <c r="J38" s="34" t="str">
        <f t="shared" ca="1" si="10"/>
        <v/>
      </c>
      <c r="K38" s="100" t="str">
        <f t="shared" ca="1" si="8"/>
        <v/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Ne</v>
      </c>
      <c r="D39" s="32">
        <f ca="1">DATE(LEFT($W$2,4),VALUE(RIGHT($W$2,2)),COUNTBLANK($B$14:B39))</f>
        <v>43065</v>
      </c>
      <c r="E39" s="33" t="str">
        <f t="shared" ca="1" si="1"/>
        <v/>
      </c>
      <c r="F39" s="34" t="str">
        <f t="shared" ca="1" si="2"/>
        <v/>
      </c>
      <c r="G39" s="34" t="str">
        <f t="shared" ca="1" si="3"/>
        <v/>
      </c>
      <c r="H39" s="33" t="str">
        <f t="shared" ca="1" si="7"/>
        <v/>
      </c>
      <c r="I39" s="34" t="str">
        <f t="shared" ca="1" si="4"/>
        <v/>
      </c>
      <c r="J39" s="34" t="str">
        <f t="shared" ca="1" si="10"/>
        <v/>
      </c>
      <c r="K39" s="100" t="str">
        <f t="shared" ca="1" si="8"/>
        <v/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Po</v>
      </c>
      <c r="D40" s="32">
        <f ca="1">DATE(LEFT($W$2,4),VALUE(RIGHT($W$2,2)),COUNTBLANK($B$14:B40))</f>
        <v>43066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Út</v>
      </c>
      <c r="D41" s="32">
        <f ca="1">DATE(LEFT($W$2,4),VALUE(RIGHT($W$2,2)),COUNTBLANK($B$14:B41))</f>
        <v>43067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St</v>
      </c>
      <c r="D42" s="32">
        <f ca="1">IF(AND(VALUE(RIGHT($W$2,2))=2,MOD(LEFT($W$2,4),4)&gt;0),"",DATE(LEFT($W$2,4),VALUE(RIGHT($W$2,2)),COUNTBLANK($B$14:B42)))</f>
        <v>43068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Čt</v>
      </c>
      <c r="D43" s="32">
        <f ca="1">IF(VALUE(RIGHT($W$2,2))=2,"",DATE(LEFT($W$2,4),VALUE(RIGHT($W$2,2)),COUNTBLANK($B$14:B43)))</f>
        <v>43069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/>
      </c>
      <c r="D44" s="32" t="str">
        <f ca="1">IF(OR(VALUE(RIGHT($W$2,2))=2,VALUE(RIGHT($W$2,2))=4,VALUE(RIGHT($W$2,2))=6,VALUE(RIGHT($W$2,2))=9,VALUE(RIGHT($W$2,2))=11),"",DATE(LEFT($W$2,4),VALUE(RIGHT($W$2,2)),COUNTBLANK($B$14:B44)))</f>
        <v/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168</v>
      </c>
      <c r="L45" s="99">
        <f ca="1">$J$7*SUM(L14:L44)</f>
        <v>8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7" priority="2">
      <formula>OR($C14="So",$C14="Ne")</formula>
    </cfRule>
    <cfRule type="expression" dxfId="6" priority="3">
      <formula>($L14=1)</formula>
    </cfRule>
    <cfRule type="expression" dxfId="5" priority="4">
      <formula>$C14=""</formula>
    </cfRule>
  </conditionalFormatting>
  <conditionalFormatting sqref="AA14:AA44">
    <cfRule type="cellIs" dxfId="4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2017-12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21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Prosinec</v>
      </c>
      <c r="E9" s="93"/>
      <c r="F9" s="113" t="s">
        <v>39</v>
      </c>
      <c r="G9" s="113"/>
      <c r="H9" s="113"/>
      <c r="I9" s="113"/>
      <c r="J9" s="36">
        <f ca="1">J8*J7</f>
        <v>168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Pá</v>
      </c>
      <c r="D14" s="32">
        <f ca="1">DATE(LEFT($W$2,4),VALUE(RIGHT($W$2,2)),COUNTBLANK($B$14:B14))</f>
        <v>43070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So</v>
      </c>
      <c r="D15" s="32">
        <f ca="1">DATE(LEFT($W$2,4),VALUE(RIGHT($W$2,2)),COUNTBLANK($B$14:B15))</f>
        <v>43071</v>
      </c>
      <c r="E15" s="33" t="str">
        <f t="shared" ca="1" si="1"/>
        <v/>
      </c>
      <c r="F15" s="34" t="str">
        <f t="shared" ca="1" si="2"/>
        <v/>
      </c>
      <c r="G15" s="34" t="str">
        <f t="shared" ca="1" si="3"/>
        <v/>
      </c>
      <c r="H15" s="33" t="str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/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 t="str">
        <f t="shared" ref="K15:K44" ca="1" si="8">IF(AND(C15&lt;&gt;"",C15&lt;&gt;"So",C15&lt;&gt;"Ne",L15&lt;&gt;1),$J$7-$J$7*SUMPRODUCT(AF15:AS15,$AF$47:$AS$47),"")</f>
        <v/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Ne</v>
      </c>
      <c r="D16" s="32">
        <f ca="1">DATE(LEFT($W$2,4),VALUE(RIGHT($W$2,2)),COUNTBLANK($B$14:B16))</f>
        <v>43072</v>
      </c>
      <c r="E16" s="33" t="str">
        <f t="shared" ca="1" si="1"/>
        <v/>
      </c>
      <c r="F16" s="34" t="str">
        <f t="shared" ca="1" si="2"/>
        <v/>
      </c>
      <c r="G16" s="34" t="str">
        <f t="shared" ca="1" si="3"/>
        <v/>
      </c>
      <c r="H16" s="33" t="str">
        <f t="shared" ca="1" si="7"/>
        <v/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 t="str">
        <f t="shared" ca="1" si="8"/>
        <v/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Po</v>
      </c>
      <c r="D17" s="32">
        <f ca="1">DATE(LEFT($W$2,4),VALUE(RIGHT($W$2,2)),COUNTBLANK($B$14:B17))</f>
        <v>43073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Út</v>
      </c>
      <c r="D18" s="32">
        <f ca="1">DATE(LEFT($W$2,4),VALUE(RIGHT($W$2,2)),COUNTBLANK($B$14:B18))</f>
        <v>43074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St</v>
      </c>
      <c r="D19" s="32">
        <f ca="1">DATE(LEFT($W$2,4),VALUE(RIGHT($W$2,2)),COUNTBLANK($B$14:B19))</f>
        <v>43075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Čt</v>
      </c>
      <c r="D20" s="32">
        <f ca="1">DATE(LEFT($W$2,4),VALUE(RIGHT($W$2,2)),COUNTBLANK($B$14:B20))</f>
        <v>43076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Pá</v>
      </c>
      <c r="D21" s="32">
        <f ca="1">DATE(LEFT($W$2,4),VALUE(RIGHT($W$2,2)),COUNTBLANK($B$14:B21))</f>
        <v>43077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So</v>
      </c>
      <c r="D22" s="32">
        <f ca="1">DATE(LEFT($W$2,4),VALUE(RIGHT($W$2,2)),COUNTBLANK($B$14:B22))</f>
        <v>43078</v>
      </c>
      <c r="E22" s="33" t="str">
        <f t="shared" ca="1" si="1"/>
        <v/>
      </c>
      <c r="F22" s="34" t="str">
        <f t="shared" ca="1" si="2"/>
        <v/>
      </c>
      <c r="G22" s="34" t="str">
        <f t="shared" ca="1" si="3"/>
        <v/>
      </c>
      <c r="H22" s="33" t="str">
        <f t="shared" ca="1" si="7"/>
        <v/>
      </c>
      <c r="I22" s="34" t="str">
        <f t="shared" ca="1" si="4"/>
        <v/>
      </c>
      <c r="J22" s="34" t="str">
        <f t="shared" ca="1" si="10"/>
        <v/>
      </c>
      <c r="K22" s="100" t="str">
        <f t="shared" ca="1" si="8"/>
        <v/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Ne</v>
      </c>
      <c r="D23" s="32">
        <f ca="1">DATE(LEFT($W$2,4),VALUE(RIGHT($W$2,2)),COUNTBLANK($B$14:B23))</f>
        <v>43079</v>
      </c>
      <c r="E23" s="33" t="str">
        <f t="shared" ca="1" si="1"/>
        <v/>
      </c>
      <c r="F23" s="34" t="str">
        <f t="shared" ca="1" si="2"/>
        <v/>
      </c>
      <c r="G23" s="34" t="str">
        <f t="shared" ca="1" si="3"/>
        <v/>
      </c>
      <c r="H23" s="33" t="str">
        <f t="shared" ca="1" si="7"/>
        <v/>
      </c>
      <c r="I23" s="34" t="str">
        <f t="shared" ca="1" si="4"/>
        <v/>
      </c>
      <c r="J23" s="34" t="str">
        <f t="shared" ca="1" si="10"/>
        <v/>
      </c>
      <c r="K23" s="100" t="str">
        <f t="shared" ca="1" si="8"/>
        <v/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Po</v>
      </c>
      <c r="D24" s="32">
        <f ca="1">DATE(LEFT($W$2,4),VALUE(RIGHT($W$2,2)),COUNTBLANK($B$14:B24))</f>
        <v>43080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Út</v>
      </c>
      <c r="D25" s="32">
        <f ca="1">DATE(LEFT($W$2,4),VALUE(RIGHT($W$2,2)),COUNTBLANK($B$14:B25))</f>
        <v>43081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St</v>
      </c>
      <c r="D26" s="32">
        <f ca="1">DATE(LEFT($W$2,4),VALUE(RIGHT($W$2,2)),COUNTBLANK($B$14:B26))</f>
        <v>43082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Čt</v>
      </c>
      <c r="D27" s="32">
        <f ca="1">DATE(LEFT($W$2,4),VALUE(RIGHT($W$2,2)),COUNTBLANK($B$14:B27))</f>
        <v>43083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Pá</v>
      </c>
      <c r="D28" s="32">
        <f ca="1">DATE(LEFT($W$2,4),VALUE(RIGHT($W$2,2)),COUNTBLANK($B$14:B28))</f>
        <v>43084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So</v>
      </c>
      <c r="D29" s="32">
        <f ca="1">DATE(LEFT($W$2,4),VALUE(RIGHT($W$2,2)),COUNTBLANK($B$14:B29))</f>
        <v>43085</v>
      </c>
      <c r="E29" s="33" t="str">
        <f t="shared" ca="1" si="1"/>
        <v/>
      </c>
      <c r="F29" s="34" t="str">
        <f t="shared" ca="1" si="2"/>
        <v/>
      </c>
      <c r="G29" s="34" t="str">
        <f t="shared" ca="1" si="3"/>
        <v/>
      </c>
      <c r="H29" s="33" t="str">
        <f t="shared" ca="1" si="7"/>
        <v/>
      </c>
      <c r="I29" s="34" t="str">
        <f t="shared" ca="1" si="4"/>
        <v/>
      </c>
      <c r="J29" s="34" t="str">
        <f t="shared" ca="1" si="10"/>
        <v/>
      </c>
      <c r="K29" s="100" t="str">
        <f t="shared" ca="1" si="8"/>
        <v/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Ne</v>
      </c>
      <c r="D30" s="32">
        <f ca="1">DATE(LEFT($W$2,4),VALUE(RIGHT($W$2,2)),COUNTBLANK($B$14:B30))</f>
        <v>43086</v>
      </c>
      <c r="E30" s="33" t="str">
        <f t="shared" ca="1" si="1"/>
        <v/>
      </c>
      <c r="F30" s="34" t="str">
        <f t="shared" ca="1" si="2"/>
        <v/>
      </c>
      <c r="G30" s="34" t="str">
        <f t="shared" ca="1" si="3"/>
        <v/>
      </c>
      <c r="H30" s="33" t="str">
        <f t="shared" ca="1" si="7"/>
        <v/>
      </c>
      <c r="I30" s="34" t="str">
        <f t="shared" ca="1" si="4"/>
        <v/>
      </c>
      <c r="J30" s="34" t="str">
        <f t="shared" ca="1" si="10"/>
        <v/>
      </c>
      <c r="K30" s="100" t="str">
        <f t="shared" ca="1" si="8"/>
        <v/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Po</v>
      </c>
      <c r="D31" s="32">
        <f ca="1">DATE(LEFT($W$2,4),VALUE(RIGHT($W$2,2)),COUNTBLANK($B$14:B31))</f>
        <v>43087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Út</v>
      </c>
      <c r="D32" s="32">
        <f ca="1">DATE(LEFT($W$2,4),VALUE(RIGHT($W$2,2)),COUNTBLANK($B$14:B32))</f>
        <v>43088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St</v>
      </c>
      <c r="D33" s="32">
        <f ca="1">DATE(LEFT($W$2,4),VALUE(RIGHT($W$2,2)),COUNTBLANK($B$14:B33))</f>
        <v>43089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Čt</v>
      </c>
      <c r="D34" s="32">
        <f ca="1">DATE(LEFT($W$2,4),VALUE(RIGHT($W$2,2)),COUNTBLANK($B$14:B34))</f>
        <v>43090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Pá</v>
      </c>
      <c r="D35" s="32">
        <f ca="1">DATE(LEFT($W$2,4),VALUE(RIGHT($W$2,2)),COUNTBLANK($B$14:B35))</f>
        <v>43091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So</v>
      </c>
      <c r="D36" s="32">
        <f ca="1">DATE(LEFT($W$2,4),VALUE(RIGHT($W$2,2)),COUNTBLANK($B$14:B36))</f>
        <v>43092</v>
      </c>
      <c r="E36" s="33" t="str">
        <f t="shared" ca="1" si="1"/>
        <v/>
      </c>
      <c r="F36" s="34" t="str">
        <f t="shared" ca="1" si="2"/>
        <v/>
      </c>
      <c r="G36" s="34" t="str">
        <f t="shared" ca="1" si="3"/>
        <v/>
      </c>
      <c r="H36" s="33" t="str">
        <f t="shared" ca="1" si="7"/>
        <v/>
      </c>
      <c r="I36" s="34" t="str">
        <f t="shared" ca="1" si="4"/>
        <v/>
      </c>
      <c r="J36" s="34" t="str">
        <f t="shared" ca="1" si="10"/>
        <v/>
      </c>
      <c r="K36" s="100" t="str">
        <f t="shared" ca="1" si="8"/>
        <v/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Ne</v>
      </c>
      <c r="D37" s="32">
        <f ca="1">DATE(LEFT($W$2,4),VALUE(RIGHT($W$2,2)),COUNTBLANK($B$14:B37))</f>
        <v>43093</v>
      </c>
      <c r="E37" s="33" t="str">
        <f t="shared" ca="1" si="1"/>
        <v/>
      </c>
      <c r="F37" s="34" t="str">
        <f t="shared" ca="1" si="2"/>
        <v/>
      </c>
      <c r="G37" s="34" t="str">
        <f t="shared" ca="1" si="3"/>
        <v/>
      </c>
      <c r="H37" s="33" t="str">
        <f t="shared" ca="1" si="7"/>
        <v/>
      </c>
      <c r="I37" s="34" t="str">
        <f t="shared" ca="1" si="4"/>
        <v/>
      </c>
      <c r="J37" s="34" t="str">
        <f t="shared" ca="1" si="10"/>
        <v/>
      </c>
      <c r="K37" s="100" t="str">
        <f t="shared" ca="1" si="8"/>
        <v/>
      </c>
      <c r="L37" s="35">
        <f t="shared" ca="1" si="5"/>
        <v>0</v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Po</v>
      </c>
      <c r="D38" s="32">
        <f ca="1">DATE(LEFT($W$2,4),VALUE(RIGHT($W$2,2)),COUNTBLANK($B$14:B38))</f>
        <v>43094</v>
      </c>
      <c r="E38" s="33" t="str">
        <f t="shared" ca="1" si="1"/>
        <v/>
      </c>
      <c r="F38" s="34" t="str">
        <f t="shared" ca="1" si="2"/>
        <v/>
      </c>
      <c r="G38" s="34" t="str">
        <f t="shared" ca="1" si="3"/>
        <v/>
      </c>
      <c r="H38" s="33" t="str">
        <f t="shared" ca="1" si="7"/>
        <v/>
      </c>
      <c r="I38" s="34" t="str">
        <f t="shared" ca="1" si="4"/>
        <v/>
      </c>
      <c r="J38" s="34" t="str">
        <f t="shared" ca="1" si="10"/>
        <v/>
      </c>
      <c r="K38" s="100" t="str">
        <f t="shared" ca="1" si="8"/>
        <v/>
      </c>
      <c r="L38" s="35">
        <f t="shared" ca="1" si="5"/>
        <v>1</v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Út</v>
      </c>
      <c r="D39" s="32">
        <f ca="1">DATE(LEFT($W$2,4),VALUE(RIGHT($W$2,2)),COUNTBLANK($B$14:B39))</f>
        <v>43095</v>
      </c>
      <c r="E39" s="33" t="str">
        <f t="shared" ca="1" si="1"/>
        <v/>
      </c>
      <c r="F39" s="34" t="str">
        <f t="shared" ca="1" si="2"/>
        <v/>
      </c>
      <c r="G39" s="34" t="str">
        <f t="shared" ca="1" si="3"/>
        <v/>
      </c>
      <c r="H39" s="33" t="str">
        <f t="shared" ca="1" si="7"/>
        <v/>
      </c>
      <c r="I39" s="34" t="str">
        <f t="shared" ca="1" si="4"/>
        <v/>
      </c>
      <c r="J39" s="34" t="str">
        <f t="shared" ca="1" si="10"/>
        <v/>
      </c>
      <c r="K39" s="100" t="str">
        <f t="shared" ca="1" si="8"/>
        <v/>
      </c>
      <c r="L39" s="35">
        <f t="shared" ca="1" si="5"/>
        <v>1</v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St</v>
      </c>
      <c r="D40" s="32">
        <f ca="1">DATE(LEFT($W$2,4),VALUE(RIGHT($W$2,2)),COUNTBLANK($B$14:B40))</f>
        <v>43096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Čt</v>
      </c>
      <c r="D41" s="32">
        <f ca="1">DATE(LEFT($W$2,4),VALUE(RIGHT($W$2,2)),COUNTBLANK($B$14:B41))</f>
        <v>43097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Pá</v>
      </c>
      <c r="D42" s="32">
        <f ca="1">IF(AND(VALUE(RIGHT($W$2,2))=2,MOD(LEFT($W$2,4),4)&gt;0),"",DATE(LEFT($W$2,4),VALUE(RIGHT($W$2,2)),COUNTBLANK($B$14:B42)))</f>
        <v>43098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So</v>
      </c>
      <c r="D43" s="32">
        <f ca="1">IF(VALUE(RIGHT($W$2,2))=2,"",DATE(LEFT($W$2,4),VALUE(RIGHT($W$2,2)),COUNTBLANK($B$14:B43)))</f>
        <v>43099</v>
      </c>
      <c r="E43" s="33" t="str">
        <f t="shared" ca="1" si="1"/>
        <v/>
      </c>
      <c r="F43" s="34" t="str">
        <f t="shared" ca="1" si="2"/>
        <v/>
      </c>
      <c r="G43" s="34" t="str">
        <f t="shared" ca="1" si="3"/>
        <v/>
      </c>
      <c r="H43" s="33" t="str">
        <f t="shared" ca="1" si="7"/>
        <v/>
      </c>
      <c r="I43" s="34" t="str">
        <f t="shared" ca="1" si="4"/>
        <v/>
      </c>
      <c r="J43" s="34" t="str">
        <f t="shared" ca="1" si="10"/>
        <v/>
      </c>
      <c r="K43" s="100" t="str">
        <f t="shared" ca="1" si="8"/>
        <v/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Ne</v>
      </c>
      <c r="D44" s="32">
        <f ca="1">IF(OR(VALUE(RIGHT($W$2,2))=2,VALUE(RIGHT($W$2,2))=4,VALUE(RIGHT($W$2,2))=6,VALUE(RIGHT($W$2,2))=9,VALUE(RIGHT($W$2,2))=11),"",DATE(LEFT($W$2,4),VALUE(RIGHT($W$2,2)),COUNTBLANK($B$14:B44)))</f>
        <v>43100</v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152</v>
      </c>
      <c r="L45" s="99">
        <f ca="1">$J$7*SUM(L14:L44)</f>
        <v>16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3" priority="2">
      <formula>OR($C14="So",$C14="Ne")</formula>
    </cfRule>
    <cfRule type="expression" dxfId="2" priority="3">
      <formula>($L14=1)</formula>
    </cfRule>
    <cfRule type="expression" dxfId="1" priority="4">
      <formula>$C14=""</formula>
    </cfRule>
  </conditionalFormatting>
  <conditionalFormatting sqref="AA14:AA44">
    <cfRule type="cellIs" dxfId="0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ETUP">
    <tabColor theme="6"/>
  </sheetPr>
  <dimension ref="A1:D35"/>
  <sheetViews>
    <sheetView showGridLines="0" showRowColHeaders="0" tabSelected="1" zoomScaleNormal="100" workbookViewId="0">
      <selection activeCell="C3" sqref="C3"/>
    </sheetView>
  </sheetViews>
  <sheetFormatPr defaultColWidth="0" defaultRowHeight="14.4" zeroHeight="1" x14ac:dyDescent="0.3"/>
  <cols>
    <col min="1" max="1" width="1.44140625" style="75" customWidth="1"/>
    <col min="2" max="2" width="30" style="75" customWidth="1"/>
    <col min="3" max="3" width="41.88671875" style="75" customWidth="1"/>
    <col min="4" max="4" width="1.44140625" style="75" customWidth="1"/>
    <col min="5" max="16384" width="9.109375" style="75" hidden="1"/>
  </cols>
  <sheetData>
    <row r="1" spans="2:3" ht="7.5" customHeight="1" x14ac:dyDescent="0.3"/>
    <row r="2" spans="2:3" ht="15" customHeight="1" x14ac:dyDescent="0.3">
      <c r="B2" s="101" t="s">
        <v>101</v>
      </c>
      <c r="C2" s="102"/>
    </row>
    <row r="3" spans="2:3" x14ac:dyDescent="0.3">
      <c r="B3" s="76" t="s">
        <v>25</v>
      </c>
      <c r="C3" s="28">
        <v>2017</v>
      </c>
    </row>
    <row r="4" spans="2:3" x14ac:dyDescent="0.3">
      <c r="B4" s="77" t="s">
        <v>105</v>
      </c>
      <c r="C4" s="29" t="s">
        <v>99</v>
      </c>
    </row>
    <row r="5" spans="2:3" x14ac:dyDescent="0.3">
      <c r="B5" s="77" t="s">
        <v>45</v>
      </c>
      <c r="C5" s="29" t="s">
        <v>100</v>
      </c>
    </row>
    <row r="6" spans="2:3" x14ac:dyDescent="0.3">
      <c r="B6" s="77" t="s">
        <v>103</v>
      </c>
      <c r="C6" s="29" t="s">
        <v>104</v>
      </c>
    </row>
    <row r="7" spans="2:3" x14ac:dyDescent="0.3">
      <c r="B7" s="77" t="s">
        <v>96</v>
      </c>
      <c r="C7" s="29">
        <v>8</v>
      </c>
    </row>
    <row r="8" spans="2:3" x14ac:dyDescent="0.3">
      <c r="B8" s="77" t="s">
        <v>97</v>
      </c>
      <c r="C8" s="30">
        <v>0.33333333333333331</v>
      </c>
    </row>
    <row r="9" spans="2:3" x14ac:dyDescent="0.3">
      <c r="B9" s="77" t="s">
        <v>109</v>
      </c>
      <c r="C9" s="30">
        <v>0.5</v>
      </c>
    </row>
    <row r="10" spans="2:3" x14ac:dyDescent="0.3">
      <c r="B10" s="77" t="s">
        <v>110</v>
      </c>
      <c r="C10" s="30">
        <v>2.0833333333333332E-2</v>
      </c>
    </row>
    <row r="11" spans="2:3" x14ac:dyDescent="0.3">
      <c r="B11" s="77" t="s">
        <v>111</v>
      </c>
      <c r="C11" s="30" t="s">
        <v>113</v>
      </c>
    </row>
    <row r="12" spans="2:3" ht="7.5" customHeight="1" x14ac:dyDescent="0.3">
      <c r="C12" s="78"/>
    </row>
    <row r="13" spans="2:3" x14ac:dyDescent="0.3">
      <c r="B13" s="101" t="s">
        <v>48</v>
      </c>
      <c r="C13" s="102"/>
    </row>
    <row r="14" spans="2:3" x14ac:dyDescent="0.3">
      <c r="B14" s="79" t="s">
        <v>49</v>
      </c>
      <c r="C14" s="80" t="s">
        <v>50</v>
      </c>
    </row>
    <row r="15" spans="2:3" x14ac:dyDescent="0.3">
      <c r="B15" s="81" t="s">
        <v>51</v>
      </c>
      <c r="C15" s="82" t="s">
        <v>52</v>
      </c>
    </row>
    <row r="16" spans="2:3" x14ac:dyDescent="0.3">
      <c r="B16" s="81" t="s">
        <v>81</v>
      </c>
      <c r="C16" s="82" t="s">
        <v>78</v>
      </c>
    </row>
    <row r="17" spans="2:3" x14ac:dyDescent="0.3">
      <c r="B17" s="81" t="s">
        <v>84</v>
      </c>
      <c r="C17" s="82" t="s">
        <v>85</v>
      </c>
    </row>
    <row r="18" spans="2:3" x14ac:dyDescent="0.3">
      <c r="B18" s="81" t="s">
        <v>87</v>
      </c>
      <c r="C18" s="82" t="s">
        <v>86</v>
      </c>
    </row>
    <row r="19" spans="2:3" x14ac:dyDescent="0.3">
      <c r="B19" s="81" t="s">
        <v>88</v>
      </c>
      <c r="C19" s="82" t="s">
        <v>89</v>
      </c>
    </row>
    <row r="20" spans="2:3" x14ac:dyDescent="0.3">
      <c r="B20" s="81" t="s">
        <v>57</v>
      </c>
      <c r="C20" s="82" t="s">
        <v>58</v>
      </c>
    </row>
    <row r="21" spans="2:3" x14ac:dyDescent="0.3">
      <c r="B21" s="81" t="s">
        <v>55</v>
      </c>
      <c r="C21" s="82" t="s">
        <v>60</v>
      </c>
    </row>
    <row r="22" spans="2:3" x14ac:dyDescent="0.3">
      <c r="B22" s="81" t="s">
        <v>56</v>
      </c>
      <c r="C22" s="82" t="s">
        <v>59</v>
      </c>
    </row>
    <row r="23" spans="2:3" x14ac:dyDescent="0.3">
      <c r="B23" s="81" t="s">
        <v>53</v>
      </c>
      <c r="C23" s="82" t="s">
        <v>54</v>
      </c>
    </row>
    <row r="24" spans="2:3" x14ac:dyDescent="0.3">
      <c r="B24" s="81" t="s">
        <v>66</v>
      </c>
      <c r="C24" s="82" t="s">
        <v>67</v>
      </c>
    </row>
    <row r="25" spans="2:3" x14ac:dyDescent="0.3">
      <c r="B25" s="81" t="s">
        <v>65</v>
      </c>
      <c r="C25" s="82" t="s">
        <v>32</v>
      </c>
    </row>
    <row r="26" spans="2:3" x14ac:dyDescent="0.3">
      <c r="B26" s="81" t="s">
        <v>61</v>
      </c>
      <c r="C26" s="82" t="s">
        <v>62</v>
      </c>
    </row>
    <row r="27" spans="2:3" x14ac:dyDescent="0.3">
      <c r="B27" s="83" t="s">
        <v>64</v>
      </c>
      <c r="C27" s="84" t="s">
        <v>63</v>
      </c>
    </row>
    <row r="28" spans="2:3" ht="7.5" customHeight="1" x14ac:dyDescent="0.3"/>
    <row r="29" spans="2:3" x14ac:dyDescent="0.3">
      <c r="B29" s="101" t="s">
        <v>102</v>
      </c>
      <c r="C29" s="102"/>
    </row>
    <row r="30" spans="2:3" x14ac:dyDescent="0.3">
      <c r="B30" s="81" t="s">
        <v>92</v>
      </c>
      <c r="C30" s="80" t="s">
        <v>93</v>
      </c>
    </row>
    <row r="31" spans="2:3" x14ac:dyDescent="0.3">
      <c r="B31" s="81" t="s">
        <v>91</v>
      </c>
      <c r="C31" s="82" t="s">
        <v>94</v>
      </c>
    </row>
    <row r="32" spans="2:3" x14ac:dyDescent="0.3">
      <c r="B32" s="83" t="s">
        <v>90</v>
      </c>
      <c r="C32" s="84" t="s">
        <v>95</v>
      </c>
    </row>
    <row r="33" spans="2:3" ht="18.75" customHeight="1" x14ac:dyDescent="0.3">
      <c r="B33" s="73" t="s">
        <v>106</v>
      </c>
      <c r="C33" s="103" t="s">
        <v>108</v>
      </c>
    </row>
    <row r="34" spans="2:3" ht="19.5" customHeight="1" x14ac:dyDescent="0.3">
      <c r="B34" s="74" t="s">
        <v>116</v>
      </c>
      <c r="C34" s="104"/>
    </row>
    <row r="35" spans="2:3" ht="7.5" hidden="1" customHeight="1" x14ac:dyDescent="0.3"/>
  </sheetData>
  <sheetProtection algorithmName="SHA-512" hashValue="hFWgsLV+8O7qaJG3M1hkFMKoWp8IrbJyBnKeMboZ0Em+FqAqDKbf33LCHofvlJdILDeHOia8I65NFi3YWa8TKQ==" saltValue="LWilg69+MAjB6g1jv8mwdQ==" spinCount="100000" sheet="1" objects="1" scenarios="1"/>
  <mergeCells count="4">
    <mergeCell ref="B13:C13"/>
    <mergeCell ref="B29:C29"/>
    <mergeCell ref="B2:C2"/>
    <mergeCell ref="C33:C34"/>
  </mergeCells>
  <conditionalFormatting sqref="C3:C11">
    <cfRule type="containsBlanks" dxfId="48" priority="1">
      <formula>LEN(TRIM(C3))=0</formula>
    </cfRule>
  </conditionalFormatting>
  <dataValidations count="3">
    <dataValidation type="textLength" operator="greaterThanOrEqual" showInputMessage="1" showErrorMessage="1" errorTitle="Špatné jméno" error="Jméno musí mít alespoň 4 znaky" sqref="C4">
      <formula1>4</formula1>
    </dataValidation>
    <dataValidation type="time" allowBlank="1" showErrorMessage="1" errorTitle="Špatný čas" error="Přípustné jsou hodnoty mezi:_x000a_0:0:1 - 2:0:0" sqref="C10">
      <formula1>0.0000115740740740741</formula1>
      <formula2>0.0833333333333333</formula2>
    </dataValidation>
    <dataValidation type="time" allowBlank="1" showInputMessage="1" showErrorMessage="1" errorTitle="Špatný čas" error="Přípustné jsou hodnoty mezi:_x000a_0:0:0 - 23:59:59" sqref="C8:C9">
      <formula1>0</formula1>
      <formula2>0.999988425925926</formula2>
    </dataValidation>
  </dataValidations>
  <hyperlinks>
    <hyperlink ref="B33" r:id="rId1"/>
    <hyperlink ref="B34" r:id="rId2"/>
  </hyperlinks>
  <pageMargins left="0.7" right="0.7" top="0.75" bottom="0.75" header="0.3" footer="0.3"/>
  <pageSetup paperSize="9" orientation="portrait"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ErrorMessage="1" errorTitle="Neplatná volba" error="Vyplňte možnost &quot;Ano&quot; nebo &quot;Ne&quot;">
          <x14:formula1>
            <xm:f>settings!$E$21:$E$22</xm:f>
          </x14:formula1>
          <xm:sqref>C11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1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2017-01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22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Leden</v>
      </c>
      <c r="E9" s="93"/>
      <c r="F9" s="113" t="s">
        <v>39</v>
      </c>
      <c r="G9" s="113"/>
      <c r="H9" s="113"/>
      <c r="I9" s="113"/>
      <c r="J9" s="36">
        <f ca="1">J8*J7</f>
        <v>176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Ne</v>
      </c>
      <c r="D14" s="32">
        <f ca="1">DATE(LEFT($W$2,4),VALUE(RIGHT($W$2,2)),COUNTBLANK($B$14:B14))</f>
        <v>42736</v>
      </c>
      <c r="E14" s="33" t="str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/>
      </c>
      <c r="F14" s="34" t="str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/>
      </c>
      <c r="G14" s="34" t="str">
        <f t="shared" ref="G14:G44" ca="1" si="3">IF(AND(C14&lt;&gt;"",C14&lt;&gt;"So",C14&lt;&gt;"Ne",E14&lt;&gt;"",F14&lt;&gt;"",L14&lt;&gt;1),F14+SET_obed_delka,"")</f>
        <v/>
      </c>
      <c r="H14" s="33" t="str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/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 t="str">
        <f ca="1">IF(AND(C14&lt;&gt;"",C14&lt;&gt;"So",C14&lt;&gt;"Ne",L14&lt;&gt;1),$J$7-$J$7*SUMPRODUCT(AF14:AS14,$AF$47:$AS$47),"")</f>
        <v/>
      </c>
      <c r="L14" s="35">
        <f t="shared" ref="L14:L44" ca="1" si="5">IF(ISNA(MATCH(D14,SET_svatky,0)),"",IF(C14&lt;&gt;"",IF(OR(C14="So",C14="Ne"),0,1),""))</f>
        <v>0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F45" si="6">IF(M14="x",1,IF(OR(M14="xd",M14="xo"),0.5,0))</f>
        <v>0</v>
      </c>
      <c r="AG14" s="86">
        <f t="shared" ref="AG14:AG45" si="7">IF(N14="x",1,IF(OR(N14="xd",N14="xo"),0.5,0))</f>
        <v>0</v>
      </c>
      <c r="AH14" s="86">
        <f t="shared" ref="AH14:AH45" si="8">IF(O14="x",1,IF(OR(O14="xd",O14="xo"),0.5,0))</f>
        <v>0</v>
      </c>
      <c r="AI14" s="86">
        <f t="shared" ref="AI14:AI45" si="9">IF(P14="x",1,IF(OR(P14="xd",P14="xo"),0.5,0))</f>
        <v>0</v>
      </c>
      <c r="AJ14" s="86">
        <f t="shared" ref="AJ14:AJ45" si="10">IF(Q14="x",1,IF(OR(Q14="xd",Q14="xo"),0.5,0))</f>
        <v>0</v>
      </c>
      <c r="AK14" s="86">
        <f t="shared" ref="AK14:AK45" si="11">IF(R14="x",1,IF(OR(R14="xd",R14="xo"),0.5,0))</f>
        <v>0</v>
      </c>
      <c r="AL14" s="86">
        <f t="shared" ref="AL14:AL45" si="12">IF(S14="x",1,IF(OR(S14="xd",S14="xo"),0.5,0))</f>
        <v>0</v>
      </c>
      <c r="AM14" s="86">
        <f t="shared" ref="AM14:AM45" si="13">IF(T14="x",1,IF(OR(T14="xd",T14="xo"),0.5,0))</f>
        <v>0</v>
      </c>
      <c r="AN14" s="86">
        <f t="shared" ref="AN14:AN45" si="14">IF(U14="x",1,IF(OR(U14="xd",U14="xo"),0.5,0))</f>
        <v>0</v>
      </c>
      <c r="AO14" s="86">
        <f t="shared" ref="AO14:AO45" si="15">IF(V14="x",1,IF(OR(V14="xd",V14="xo"),0.5,0))</f>
        <v>0</v>
      </c>
      <c r="AP14" s="86">
        <f t="shared" ref="AP14:AP45" si="16">IF(W14="x",1,IF(OR(W14="xd",W14="xo"),0.5,0))</f>
        <v>0</v>
      </c>
      <c r="AQ14" s="86">
        <f t="shared" ref="AQ14:AQ45" si="17">IF(X14="x",1,IF(OR(X14="xd",X14="xo"),0.5,0))</f>
        <v>0</v>
      </c>
      <c r="AR14" s="86">
        <f t="shared" ref="AR14:AR45" si="18">IF(Y14="x",1,IF(OR(Y14="xd",Y14="xo"),0.5,0))</f>
        <v>0</v>
      </c>
      <c r="AS14" s="86">
        <f t="shared" ref="AS14:AS45" si="19">IF(Z14="x",1,IF(OR(Z14="xd",Z14="xo"),0.5,0))</f>
        <v>0</v>
      </c>
    </row>
    <row r="15" spans="2:45" s="89" customFormat="1" ht="13.8" x14ac:dyDescent="0.3">
      <c r="B15" s="90"/>
      <c r="C15" s="31" t="str">
        <f t="shared" ca="1" si="0"/>
        <v>Po</v>
      </c>
      <c r="D15" s="32">
        <f ca="1">DATE(LEFT($W$2,4),VALUE(RIGHT($W$2,2)),COUNTBLANK($B$14:B15))</f>
        <v>42737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20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21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22">IF(SUM(COUNTIF($M15:$Z15,"x"),COUNTIF($M15:$Z15,"xd")/2,COUNTIF($M15:$Z15,"xo")/2)&gt;1,1,0)</f>
        <v>0</v>
      </c>
      <c r="AF15" s="86">
        <f t="shared" si="6"/>
        <v>0</v>
      </c>
      <c r="AG15" s="86">
        <f t="shared" si="7"/>
        <v>0</v>
      </c>
      <c r="AH15" s="86">
        <f t="shared" si="8"/>
        <v>0</v>
      </c>
      <c r="AI15" s="86">
        <f t="shared" si="9"/>
        <v>0</v>
      </c>
      <c r="AJ15" s="86">
        <f t="shared" si="10"/>
        <v>0</v>
      </c>
      <c r="AK15" s="86">
        <f t="shared" si="11"/>
        <v>0</v>
      </c>
      <c r="AL15" s="86">
        <f t="shared" si="12"/>
        <v>0</v>
      </c>
      <c r="AM15" s="86">
        <f t="shared" si="13"/>
        <v>0</v>
      </c>
      <c r="AN15" s="86">
        <f t="shared" si="14"/>
        <v>0</v>
      </c>
      <c r="AO15" s="86">
        <f t="shared" si="15"/>
        <v>0</v>
      </c>
      <c r="AP15" s="86">
        <f t="shared" si="16"/>
        <v>0</v>
      </c>
      <c r="AQ15" s="86">
        <f t="shared" si="17"/>
        <v>0</v>
      </c>
      <c r="AR15" s="86">
        <f t="shared" si="18"/>
        <v>0</v>
      </c>
      <c r="AS15" s="86">
        <f t="shared" si="19"/>
        <v>0</v>
      </c>
    </row>
    <row r="16" spans="2:45" s="89" customFormat="1" ht="13.8" x14ac:dyDescent="0.3">
      <c r="B16" s="90"/>
      <c r="C16" s="31" t="str">
        <f t="shared" ca="1" si="0"/>
        <v>Út</v>
      </c>
      <c r="D16" s="32">
        <f ca="1">DATE(LEFT($W$2,4),VALUE(RIGHT($W$2,2)),COUNTBLANK($B$14:B16))</f>
        <v>42738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20"/>
        <v>0.6875</v>
      </c>
      <c r="I16" s="34" t="str">
        <f t="shared" ca="1" si="4"/>
        <v/>
      </c>
      <c r="J16" s="34" t="str">
        <f t="shared" ref="J16:J44" ca="1" si="23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21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22"/>
        <v>0</v>
      </c>
      <c r="AF16" s="86">
        <f t="shared" si="6"/>
        <v>0</v>
      </c>
      <c r="AG16" s="86">
        <f t="shared" si="7"/>
        <v>0</v>
      </c>
      <c r="AH16" s="86">
        <f t="shared" si="8"/>
        <v>0</v>
      </c>
      <c r="AI16" s="86">
        <f t="shared" si="9"/>
        <v>0</v>
      </c>
      <c r="AJ16" s="86">
        <f t="shared" si="10"/>
        <v>0</v>
      </c>
      <c r="AK16" s="86">
        <f t="shared" si="11"/>
        <v>0</v>
      </c>
      <c r="AL16" s="86">
        <f t="shared" si="12"/>
        <v>0</v>
      </c>
      <c r="AM16" s="86">
        <f t="shared" si="13"/>
        <v>0</v>
      </c>
      <c r="AN16" s="86">
        <f t="shared" si="14"/>
        <v>0</v>
      </c>
      <c r="AO16" s="86">
        <f t="shared" si="15"/>
        <v>0</v>
      </c>
      <c r="AP16" s="86">
        <f t="shared" si="16"/>
        <v>0</v>
      </c>
      <c r="AQ16" s="86">
        <f t="shared" si="17"/>
        <v>0</v>
      </c>
      <c r="AR16" s="86">
        <f t="shared" si="18"/>
        <v>0</v>
      </c>
      <c r="AS16" s="86">
        <f t="shared" si="19"/>
        <v>0</v>
      </c>
    </row>
    <row r="17" spans="2:45" s="89" customFormat="1" ht="13.8" x14ac:dyDescent="0.3">
      <c r="B17" s="90"/>
      <c r="C17" s="31" t="str">
        <f t="shared" ca="1" si="0"/>
        <v>St</v>
      </c>
      <c r="D17" s="32">
        <f ca="1">DATE(LEFT($W$2,4),VALUE(RIGHT($W$2,2)),COUNTBLANK($B$14:B17))</f>
        <v>42739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20"/>
        <v>0.6875</v>
      </c>
      <c r="I17" s="34" t="str">
        <f t="shared" ca="1" si="4"/>
        <v/>
      </c>
      <c r="J17" s="34" t="str">
        <f t="shared" ca="1" si="23"/>
        <v/>
      </c>
      <c r="K17" s="100">
        <f t="shared" ca="1" si="21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22"/>
        <v>0</v>
      </c>
      <c r="AF17" s="86">
        <f t="shared" si="6"/>
        <v>0</v>
      </c>
      <c r="AG17" s="86">
        <f t="shared" si="7"/>
        <v>0</v>
      </c>
      <c r="AH17" s="86">
        <f t="shared" si="8"/>
        <v>0</v>
      </c>
      <c r="AI17" s="86">
        <f t="shared" si="9"/>
        <v>0</v>
      </c>
      <c r="AJ17" s="86">
        <f t="shared" si="10"/>
        <v>0</v>
      </c>
      <c r="AK17" s="86">
        <f t="shared" si="11"/>
        <v>0</v>
      </c>
      <c r="AL17" s="86">
        <f t="shared" si="12"/>
        <v>0</v>
      </c>
      <c r="AM17" s="86">
        <f t="shared" si="13"/>
        <v>0</v>
      </c>
      <c r="AN17" s="86">
        <f t="shared" si="14"/>
        <v>0</v>
      </c>
      <c r="AO17" s="86">
        <f t="shared" si="15"/>
        <v>0</v>
      </c>
      <c r="AP17" s="86">
        <f t="shared" si="16"/>
        <v>0</v>
      </c>
      <c r="AQ17" s="86">
        <f t="shared" si="17"/>
        <v>0</v>
      </c>
      <c r="AR17" s="86">
        <f t="shared" si="18"/>
        <v>0</v>
      </c>
      <c r="AS17" s="86">
        <f t="shared" si="19"/>
        <v>0</v>
      </c>
    </row>
    <row r="18" spans="2:45" s="89" customFormat="1" ht="13.8" x14ac:dyDescent="0.3">
      <c r="B18" s="90"/>
      <c r="C18" s="31" t="str">
        <f t="shared" ca="1" si="0"/>
        <v>Čt</v>
      </c>
      <c r="D18" s="32">
        <f ca="1">DATE(LEFT($W$2,4),VALUE(RIGHT($W$2,2)),COUNTBLANK($B$14:B18))</f>
        <v>42740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20"/>
        <v>0.6875</v>
      </c>
      <c r="I18" s="34" t="str">
        <f t="shared" ca="1" si="4"/>
        <v/>
      </c>
      <c r="J18" s="34" t="str">
        <f t="shared" ca="1" si="23"/>
        <v/>
      </c>
      <c r="K18" s="100">
        <f t="shared" ca="1" si="21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22"/>
        <v>0</v>
      </c>
      <c r="AF18" s="86">
        <f t="shared" si="6"/>
        <v>0</v>
      </c>
      <c r="AG18" s="86">
        <f t="shared" si="7"/>
        <v>0</v>
      </c>
      <c r="AH18" s="86">
        <f t="shared" si="8"/>
        <v>0</v>
      </c>
      <c r="AI18" s="86">
        <f t="shared" si="9"/>
        <v>0</v>
      </c>
      <c r="AJ18" s="86">
        <f t="shared" si="10"/>
        <v>0</v>
      </c>
      <c r="AK18" s="86">
        <f t="shared" si="11"/>
        <v>0</v>
      </c>
      <c r="AL18" s="86">
        <f t="shared" si="12"/>
        <v>0</v>
      </c>
      <c r="AM18" s="86">
        <f t="shared" si="13"/>
        <v>0</v>
      </c>
      <c r="AN18" s="86">
        <f t="shared" si="14"/>
        <v>0</v>
      </c>
      <c r="AO18" s="86">
        <f t="shared" si="15"/>
        <v>0</v>
      </c>
      <c r="AP18" s="86">
        <f t="shared" si="16"/>
        <v>0</v>
      </c>
      <c r="AQ18" s="86">
        <f t="shared" si="17"/>
        <v>0</v>
      </c>
      <c r="AR18" s="86">
        <f t="shared" si="18"/>
        <v>0</v>
      </c>
      <c r="AS18" s="86">
        <f t="shared" si="19"/>
        <v>0</v>
      </c>
    </row>
    <row r="19" spans="2:45" s="89" customFormat="1" ht="13.8" x14ac:dyDescent="0.3">
      <c r="B19" s="90"/>
      <c r="C19" s="31" t="str">
        <f t="shared" ca="1" si="0"/>
        <v>Pá</v>
      </c>
      <c r="D19" s="32">
        <f ca="1">DATE(LEFT($W$2,4),VALUE(RIGHT($W$2,2)),COUNTBLANK($B$14:B19))</f>
        <v>42741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20"/>
        <v>0.6875</v>
      </c>
      <c r="I19" s="34" t="str">
        <f t="shared" ca="1" si="4"/>
        <v/>
      </c>
      <c r="J19" s="34" t="str">
        <f t="shared" ca="1" si="23"/>
        <v/>
      </c>
      <c r="K19" s="100">
        <f t="shared" ca="1" si="21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22"/>
        <v>0</v>
      </c>
      <c r="AF19" s="86">
        <f t="shared" si="6"/>
        <v>0</v>
      </c>
      <c r="AG19" s="86">
        <f t="shared" si="7"/>
        <v>0</v>
      </c>
      <c r="AH19" s="86">
        <f t="shared" si="8"/>
        <v>0</v>
      </c>
      <c r="AI19" s="86">
        <f t="shared" si="9"/>
        <v>0</v>
      </c>
      <c r="AJ19" s="86">
        <f t="shared" si="10"/>
        <v>0</v>
      </c>
      <c r="AK19" s="86">
        <f t="shared" si="11"/>
        <v>0</v>
      </c>
      <c r="AL19" s="86">
        <f t="shared" si="12"/>
        <v>0</v>
      </c>
      <c r="AM19" s="86">
        <f t="shared" si="13"/>
        <v>0</v>
      </c>
      <c r="AN19" s="86">
        <f t="shared" si="14"/>
        <v>0</v>
      </c>
      <c r="AO19" s="86">
        <f t="shared" si="15"/>
        <v>0</v>
      </c>
      <c r="AP19" s="86">
        <f t="shared" si="16"/>
        <v>0</v>
      </c>
      <c r="AQ19" s="86">
        <f t="shared" si="17"/>
        <v>0</v>
      </c>
      <c r="AR19" s="86">
        <f t="shared" si="18"/>
        <v>0</v>
      </c>
      <c r="AS19" s="86">
        <f t="shared" si="19"/>
        <v>0</v>
      </c>
    </row>
    <row r="20" spans="2:45" s="89" customFormat="1" ht="13.8" x14ac:dyDescent="0.3">
      <c r="B20" s="90"/>
      <c r="C20" s="31" t="str">
        <f t="shared" ca="1" si="0"/>
        <v>So</v>
      </c>
      <c r="D20" s="32">
        <f ca="1">DATE(LEFT($W$2,4),VALUE(RIGHT($W$2,2)),COUNTBLANK($B$14:B20))</f>
        <v>42742</v>
      </c>
      <c r="E20" s="33" t="str">
        <f t="shared" ca="1" si="1"/>
        <v/>
      </c>
      <c r="F20" s="34" t="str">
        <f t="shared" ca="1" si="2"/>
        <v/>
      </c>
      <c r="G20" s="34" t="str">
        <f t="shared" ca="1" si="3"/>
        <v/>
      </c>
      <c r="H20" s="33" t="str">
        <f t="shared" ca="1" si="20"/>
        <v/>
      </c>
      <c r="I20" s="34" t="str">
        <f t="shared" ca="1" si="4"/>
        <v/>
      </c>
      <c r="J20" s="34" t="str">
        <f t="shared" ca="1" si="23"/>
        <v/>
      </c>
      <c r="K20" s="100" t="str">
        <f t="shared" ca="1" si="21"/>
        <v/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22"/>
        <v>0</v>
      </c>
      <c r="AF20" s="86">
        <f t="shared" si="6"/>
        <v>0</v>
      </c>
      <c r="AG20" s="86">
        <f t="shared" si="7"/>
        <v>0</v>
      </c>
      <c r="AH20" s="86">
        <f t="shared" si="8"/>
        <v>0</v>
      </c>
      <c r="AI20" s="86">
        <f t="shared" si="9"/>
        <v>0</v>
      </c>
      <c r="AJ20" s="86">
        <f t="shared" si="10"/>
        <v>0</v>
      </c>
      <c r="AK20" s="86">
        <f t="shared" si="11"/>
        <v>0</v>
      </c>
      <c r="AL20" s="86">
        <f t="shared" si="12"/>
        <v>0</v>
      </c>
      <c r="AM20" s="86">
        <f t="shared" si="13"/>
        <v>0</v>
      </c>
      <c r="AN20" s="86">
        <f t="shared" si="14"/>
        <v>0</v>
      </c>
      <c r="AO20" s="86">
        <f t="shared" si="15"/>
        <v>0</v>
      </c>
      <c r="AP20" s="86">
        <f t="shared" si="16"/>
        <v>0</v>
      </c>
      <c r="AQ20" s="86">
        <f t="shared" si="17"/>
        <v>0</v>
      </c>
      <c r="AR20" s="86">
        <f t="shared" si="18"/>
        <v>0</v>
      </c>
      <c r="AS20" s="86">
        <f t="shared" si="19"/>
        <v>0</v>
      </c>
    </row>
    <row r="21" spans="2:45" s="89" customFormat="1" ht="13.8" x14ac:dyDescent="0.3">
      <c r="B21" s="90"/>
      <c r="C21" s="31" t="str">
        <f t="shared" ca="1" si="0"/>
        <v>Ne</v>
      </c>
      <c r="D21" s="32">
        <f ca="1">DATE(LEFT($W$2,4),VALUE(RIGHT($W$2,2)),COUNTBLANK($B$14:B21))</f>
        <v>42743</v>
      </c>
      <c r="E21" s="33" t="str">
        <f t="shared" ca="1" si="1"/>
        <v/>
      </c>
      <c r="F21" s="34" t="str">
        <f t="shared" ca="1" si="2"/>
        <v/>
      </c>
      <c r="G21" s="34" t="str">
        <f t="shared" ca="1" si="3"/>
        <v/>
      </c>
      <c r="H21" s="33" t="str">
        <f t="shared" ca="1" si="20"/>
        <v/>
      </c>
      <c r="I21" s="34" t="str">
        <f t="shared" ca="1" si="4"/>
        <v/>
      </c>
      <c r="J21" s="34" t="str">
        <f t="shared" ca="1" si="23"/>
        <v/>
      </c>
      <c r="K21" s="100" t="str">
        <f t="shared" ca="1" si="21"/>
        <v/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22"/>
        <v>0</v>
      </c>
      <c r="AF21" s="86">
        <f t="shared" si="6"/>
        <v>0</v>
      </c>
      <c r="AG21" s="86">
        <f t="shared" si="7"/>
        <v>0</v>
      </c>
      <c r="AH21" s="86">
        <f t="shared" si="8"/>
        <v>0</v>
      </c>
      <c r="AI21" s="86">
        <f t="shared" si="9"/>
        <v>0</v>
      </c>
      <c r="AJ21" s="86">
        <f t="shared" si="10"/>
        <v>0</v>
      </c>
      <c r="AK21" s="86">
        <f t="shared" si="11"/>
        <v>0</v>
      </c>
      <c r="AL21" s="86">
        <f t="shared" si="12"/>
        <v>0</v>
      </c>
      <c r="AM21" s="86">
        <f t="shared" si="13"/>
        <v>0</v>
      </c>
      <c r="AN21" s="86">
        <f t="shared" si="14"/>
        <v>0</v>
      </c>
      <c r="AO21" s="86">
        <f t="shared" si="15"/>
        <v>0</v>
      </c>
      <c r="AP21" s="86">
        <f t="shared" si="16"/>
        <v>0</v>
      </c>
      <c r="AQ21" s="86">
        <f t="shared" si="17"/>
        <v>0</v>
      </c>
      <c r="AR21" s="86">
        <f t="shared" si="18"/>
        <v>0</v>
      </c>
      <c r="AS21" s="86">
        <f t="shared" si="19"/>
        <v>0</v>
      </c>
    </row>
    <row r="22" spans="2:45" s="89" customFormat="1" ht="13.8" x14ac:dyDescent="0.3">
      <c r="B22" s="90"/>
      <c r="C22" s="31" t="str">
        <f t="shared" ca="1" si="0"/>
        <v>Po</v>
      </c>
      <c r="D22" s="32">
        <f ca="1">DATE(LEFT($W$2,4),VALUE(RIGHT($W$2,2)),COUNTBLANK($B$14:B22))</f>
        <v>42744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20"/>
        <v>0.6875</v>
      </c>
      <c r="I22" s="34" t="str">
        <f t="shared" ca="1" si="4"/>
        <v/>
      </c>
      <c r="J22" s="34" t="str">
        <f t="shared" ca="1" si="23"/>
        <v/>
      </c>
      <c r="K22" s="100">
        <f t="shared" ca="1" si="21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22"/>
        <v>0</v>
      </c>
      <c r="AF22" s="86">
        <f t="shared" si="6"/>
        <v>0</v>
      </c>
      <c r="AG22" s="86">
        <f t="shared" si="7"/>
        <v>0</v>
      </c>
      <c r="AH22" s="86">
        <f t="shared" si="8"/>
        <v>0</v>
      </c>
      <c r="AI22" s="86">
        <f t="shared" si="9"/>
        <v>0</v>
      </c>
      <c r="AJ22" s="86">
        <f t="shared" si="10"/>
        <v>0</v>
      </c>
      <c r="AK22" s="86">
        <f t="shared" si="11"/>
        <v>0</v>
      </c>
      <c r="AL22" s="86">
        <f t="shared" si="12"/>
        <v>0</v>
      </c>
      <c r="AM22" s="86">
        <f t="shared" si="13"/>
        <v>0</v>
      </c>
      <c r="AN22" s="86">
        <f t="shared" si="14"/>
        <v>0</v>
      </c>
      <c r="AO22" s="86">
        <f t="shared" si="15"/>
        <v>0</v>
      </c>
      <c r="AP22" s="86">
        <f t="shared" si="16"/>
        <v>0</v>
      </c>
      <c r="AQ22" s="86">
        <f t="shared" si="17"/>
        <v>0</v>
      </c>
      <c r="AR22" s="86">
        <f t="shared" si="18"/>
        <v>0</v>
      </c>
      <c r="AS22" s="86">
        <f t="shared" si="19"/>
        <v>0</v>
      </c>
    </row>
    <row r="23" spans="2:45" s="89" customFormat="1" ht="13.8" x14ac:dyDescent="0.3">
      <c r="B23" s="90"/>
      <c r="C23" s="31" t="str">
        <f t="shared" ca="1" si="0"/>
        <v>Út</v>
      </c>
      <c r="D23" s="32">
        <f ca="1">DATE(LEFT($W$2,4),VALUE(RIGHT($W$2,2)),COUNTBLANK($B$14:B23))</f>
        <v>42745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20"/>
        <v>0.6875</v>
      </c>
      <c r="I23" s="34" t="str">
        <f t="shared" ca="1" si="4"/>
        <v/>
      </c>
      <c r="J23" s="34" t="str">
        <f t="shared" ca="1" si="23"/>
        <v/>
      </c>
      <c r="K23" s="100">
        <f t="shared" ca="1" si="21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22"/>
        <v>0</v>
      </c>
      <c r="AF23" s="86">
        <f t="shared" si="6"/>
        <v>0</v>
      </c>
      <c r="AG23" s="86">
        <f t="shared" si="7"/>
        <v>0</v>
      </c>
      <c r="AH23" s="86">
        <f t="shared" si="8"/>
        <v>0</v>
      </c>
      <c r="AI23" s="86">
        <f t="shared" si="9"/>
        <v>0</v>
      </c>
      <c r="AJ23" s="86">
        <f t="shared" si="10"/>
        <v>0</v>
      </c>
      <c r="AK23" s="86">
        <f t="shared" si="11"/>
        <v>0</v>
      </c>
      <c r="AL23" s="86">
        <f t="shared" si="12"/>
        <v>0</v>
      </c>
      <c r="AM23" s="86">
        <f t="shared" si="13"/>
        <v>0</v>
      </c>
      <c r="AN23" s="86">
        <f t="shared" si="14"/>
        <v>0</v>
      </c>
      <c r="AO23" s="86">
        <f t="shared" si="15"/>
        <v>0</v>
      </c>
      <c r="AP23" s="86">
        <f t="shared" si="16"/>
        <v>0</v>
      </c>
      <c r="AQ23" s="86">
        <f t="shared" si="17"/>
        <v>0</v>
      </c>
      <c r="AR23" s="86">
        <f t="shared" si="18"/>
        <v>0</v>
      </c>
      <c r="AS23" s="86">
        <f t="shared" si="19"/>
        <v>0</v>
      </c>
    </row>
    <row r="24" spans="2:45" s="89" customFormat="1" ht="13.8" x14ac:dyDescent="0.3">
      <c r="B24" s="90"/>
      <c r="C24" s="31" t="str">
        <f t="shared" ca="1" si="0"/>
        <v>St</v>
      </c>
      <c r="D24" s="32">
        <f ca="1">DATE(LEFT($W$2,4),VALUE(RIGHT($W$2,2)),COUNTBLANK($B$14:B24))</f>
        <v>42746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20"/>
        <v>0.6875</v>
      </c>
      <c r="I24" s="34" t="str">
        <f t="shared" ca="1" si="4"/>
        <v/>
      </c>
      <c r="J24" s="34" t="str">
        <f t="shared" ca="1" si="23"/>
        <v/>
      </c>
      <c r="K24" s="100">
        <f t="shared" ca="1" si="21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22"/>
        <v>0</v>
      </c>
      <c r="AF24" s="86">
        <f t="shared" si="6"/>
        <v>0</v>
      </c>
      <c r="AG24" s="86">
        <f t="shared" si="7"/>
        <v>0</v>
      </c>
      <c r="AH24" s="86">
        <f t="shared" si="8"/>
        <v>0</v>
      </c>
      <c r="AI24" s="86">
        <f t="shared" si="9"/>
        <v>0</v>
      </c>
      <c r="AJ24" s="86">
        <f t="shared" si="10"/>
        <v>0</v>
      </c>
      <c r="AK24" s="86">
        <f t="shared" si="11"/>
        <v>0</v>
      </c>
      <c r="AL24" s="86">
        <f t="shared" si="12"/>
        <v>0</v>
      </c>
      <c r="AM24" s="86">
        <f t="shared" si="13"/>
        <v>0</v>
      </c>
      <c r="AN24" s="86">
        <f t="shared" si="14"/>
        <v>0</v>
      </c>
      <c r="AO24" s="86">
        <f t="shared" si="15"/>
        <v>0</v>
      </c>
      <c r="AP24" s="86">
        <f t="shared" si="16"/>
        <v>0</v>
      </c>
      <c r="AQ24" s="86">
        <f t="shared" si="17"/>
        <v>0</v>
      </c>
      <c r="AR24" s="86">
        <f t="shared" si="18"/>
        <v>0</v>
      </c>
      <c r="AS24" s="86">
        <f t="shared" si="19"/>
        <v>0</v>
      </c>
    </row>
    <row r="25" spans="2:45" s="89" customFormat="1" ht="13.8" x14ac:dyDescent="0.3">
      <c r="B25" s="90"/>
      <c r="C25" s="31" t="str">
        <f t="shared" ca="1" si="0"/>
        <v>Čt</v>
      </c>
      <c r="D25" s="32">
        <f ca="1">DATE(LEFT($W$2,4),VALUE(RIGHT($W$2,2)),COUNTBLANK($B$14:B25))</f>
        <v>42747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20"/>
        <v>0.6875</v>
      </c>
      <c r="I25" s="34" t="str">
        <f t="shared" ca="1" si="4"/>
        <v/>
      </c>
      <c r="J25" s="34" t="str">
        <f t="shared" ca="1" si="23"/>
        <v/>
      </c>
      <c r="K25" s="100">
        <f t="shared" ca="1" si="21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22"/>
        <v>0</v>
      </c>
      <c r="AF25" s="86">
        <f t="shared" si="6"/>
        <v>0</v>
      </c>
      <c r="AG25" s="86">
        <f t="shared" si="7"/>
        <v>0</v>
      </c>
      <c r="AH25" s="86">
        <f t="shared" si="8"/>
        <v>0</v>
      </c>
      <c r="AI25" s="86">
        <f t="shared" si="9"/>
        <v>0</v>
      </c>
      <c r="AJ25" s="86">
        <f t="shared" si="10"/>
        <v>0</v>
      </c>
      <c r="AK25" s="86">
        <f t="shared" si="11"/>
        <v>0</v>
      </c>
      <c r="AL25" s="86">
        <f t="shared" si="12"/>
        <v>0</v>
      </c>
      <c r="AM25" s="86">
        <f t="shared" si="13"/>
        <v>0</v>
      </c>
      <c r="AN25" s="86">
        <f t="shared" si="14"/>
        <v>0</v>
      </c>
      <c r="AO25" s="86">
        <f t="shared" si="15"/>
        <v>0</v>
      </c>
      <c r="AP25" s="86">
        <f t="shared" si="16"/>
        <v>0</v>
      </c>
      <c r="AQ25" s="86">
        <f t="shared" si="17"/>
        <v>0</v>
      </c>
      <c r="AR25" s="86">
        <f t="shared" si="18"/>
        <v>0</v>
      </c>
      <c r="AS25" s="86">
        <f t="shared" si="19"/>
        <v>0</v>
      </c>
    </row>
    <row r="26" spans="2:45" s="89" customFormat="1" ht="13.8" x14ac:dyDescent="0.3">
      <c r="B26" s="90"/>
      <c r="C26" s="31" t="str">
        <f t="shared" ca="1" si="0"/>
        <v>Pá</v>
      </c>
      <c r="D26" s="32">
        <f ca="1">DATE(LEFT($W$2,4),VALUE(RIGHT($W$2,2)),COUNTBLANK($B$14:B26))</f>
        <v>42748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20"/>
        <v>0.6875</v>
      </c>
      <c r="I26" s="34" t="str">
        <f t="shared" ca="1" si="4"/>
        <v/>
      </c>
      <c r="J26" s="34" t="str">
        <f t="shared" ca="1" si="23"/>
        <v/>
      </c>
      <c r="K26" s="100">
        <f t="shared" ca="1" si="21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22"/>
        <v>0</v>
      </c>
      <c r="AF26" s="86">
        <f t="shared" si="6"/>
        <v>0</v>
      </c>
      <c r="AG26" s="86">
        <f t="shared" si="7"/>
        <v>0</v>
      </c>
      <c r="AH26" s="86">
        <f t="shared" si="8"/>
        <v>0</v>
      </c>
      <c r="AI26" s="86">
        <f t="shared" si="9"/>
        <v>0</v>
      </c>
      <c r="AJ26" s="86">
        <f t="shared" si="10"/>
        <v>0</v>
      </c>
      <c r="AK26" s="86">
        <f t="shared" si="11"/>
        <v>0</v>
      </c>
      <c r="AL26" s="86">
        <f t="shared" si="12"/>
        <v>0</v>
      </c>
      <c r="AM26" s="86">
        <f t="shared" si="13"/>
        <v>0</v>
      </c>
      <c r="AN26" s="86">
        <f t="shared" si="14"/>
        <v>0</v>
      </c>
      <c r="AO26" s="86">
        <f t="shared" si="15"/>
        <v>0</v>
      </c>
      <c r="AP26" s="86">
        <f t="shared" si="16"/>
        <v>0</v>
      </c>
      <c r="AQ26" s="86">
        <f t="shared" si="17"/>
        <v>0</v>
      </c>
      <c r="AR26" s="86">
        <f t="shared" si="18"/>
        <v>0</v>
      </c>
      <c r="AS26" s="86">
        <f t="shared" si="19"/>
        <v>0</v>
      </c>
    </row>
    <row r="27" spans="2:45" s="89" customFormat="1" ht="13.8" x14ac:dyDescent="0.3">
      <c r="B27" s="90"/>
      <c r="C27" s="31" t="str">
        <f t="shared" ca="1" si="0"/>
        <v>So</v>
      </c>
      <c r="D27" s="32">
        <f ca="1">DATE(LEFT($W$2,4),VALUE(RIGHT($W$2,2)),COUNTBLANK($B$14:B27))</f>
        <v>42749</v>
      </c>
      <c r="E27" s="33" t="str">
        <f t="shared" ca="1" si="1"/>
        <v/>
      </c>
      <c r="F27" s="34" t="str">
        <f t="shared" ca="1" si="2"/>
        <v/>
      </c>
      <c r="G27" s="34" t="str">
        <f t="shared" ca="1" si="3"/>
        <v/>
      </c>
      <c r="H27" s="33" t="str">
        <f t="shared" ca="1" si="20"/>
        <v/>
      </c>
      <c r="I27" s="34" t="str">
        <f t="shared" ca="1" si="4"/>
        <v/>
      </c>
      <c r="J27" s="34" t="str">
        <f t="shared" ca="1" si="23"/>
        <v/>
      </c>
      <c r="K27" s="100" t="str">
        <f t="shared" ca="1" si="21"/>
        <v/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22"/>
        <v>0</v>
      </c>
      <c r="AF27" s="86">
        <f t="shared" si="6"/>
        <v>0</v>
      </c>
      <c r="AG27" s="86">
        <f t="shared" si="7"/>
        <v>0</v>
      </c>
      <c r="AH27" s="86">
        <f t="shared" si="8"/>
        <v>0</v>
      </c>
      <c r="AI27" s="86">
        <f t="shared" si="9"/>
        <v>0</v>
      </c>
      <c r="AJ27" s="86">
        <f t="shared" si="10"/>
        <v>0</v>
      </c>
      <c r="AK27" s="86">
        <f t="shared" si="11"/>
        <v>0</v>
      </c>
      <c r="AL27" s="86">
        <f t="shared" si="12"/>
        <v>0</v>
      </c>
      <c r="AM27" s="86">
        <f t="shared" si="13"/>
        <v>0</v>
      </c>
      <c r="AN27" s="86">
        <f t="shared" si="14"/>
        <v>0</v>
      </c>
      <c r="AO27" s="86">
        <f t="shared" si="15"/>
        <v>0</v>
      </c>
      <c r="AP27" s="86">
        <f t="shared" si="16"/>
        <v>0</v>
      </c>
      <c r="AQ27" s="86">
        <f t="shared" si="17"/>
        <v>0</v>
      </c>
      <c r="AR27" s="86">
        <f t="shared" si="18"/>
        <v>0</v>
      </c>
      <c r="AS27" s="86">
        <f t="shared" si="19"/>
        <v>0</v>
      </c>
    </row>
    <row r="28" spans="2:45" s="89" customFormat="1" ht="13.8" x14ac:dyDescent="0.3">
      <c r="B28" s="90"/>
      <c r="C28" s="31" t="str">
        <f t="shared" ca="1" si="0"/>
        <v>Ne</v>
      </c>
      <c r="D28" s="32">
        <f ca="1">DATE(LEFT($W$2,4),VALUE(RIGHT($W$2,2)),COUNTBLANK($B$14:B28))</f>
        <v>42750</v>
      </c>
      <c r="E28" s="33" t="str">
        <f t="shared" ca="1" si="1"/>
        <v/>
      </c>
      <c r="F28" s="34" t="str">
        <f t="shared" ca="1" si="2"/>
        <v/>
      </c>
      <c r="G28" s="34" t="str">
        <f t="shared" ca="1" si="3"/>
        <v/>
      </c>
      <c r="H28" s="33" t="str">
        <f t="shared" ca="1" si="20"/>
        <v/>
      </c>
      <c r="I28" s="34" t="str">
        <f t="shared" ca="1" si="4"/>
        <v/>
      </c>
      <c r="J28" s="34" t="str">
        <f t="shared" ca="1" si="23"/>
        <v/>
      </c>
      <c r="K28" s="100" t="str">
        <f t="shared" ca="1" si="21"/>
        <v/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22"/>
        <v>0</v>
      </c>
      <c r="AF28" s="86">
        <f t="shared" si="6"/>
        <v>0</v>
      </c>
      <c r="AG28" s="86">
        <f t="shared" si="7"/>
        <v>0</v>
      </c>
      <c r="AH28" s="86">
        <f t="shared" si="8"/>
        <v>0</v>
      </c>
      <c r="AI28" s="86">
        <f t="shared" si="9"/>
        <v>0</v>
      </c>
      <c r="AJ28" s="86">
        <f t="shared" si="10"/>
        <v>0</v>
      </c>
      <c r="AK28" s="86">
        <f t="shared" si="11"/>
        <v>0</v>
      </c>
      <c r="AL28" s="86">
        <f t="shared" si="12"/>
        <v>0</v>
      </c>
      <c r="AM28" s="86">
        <f t="shared" si="13"/>
        <v>0</v>
      </c>
      <c r="AN28" s="86">
        <f t="shared" si="14"/>
        <v>0</v>
      </c>
      <c r="AO28" s="86">
        <f t="shared" si="15"/>
        <v>0</v>
      </c>
      <c r="AP28" s="86">
        <f t="shared" si="16"/>
        <v>0</v>
      </c>
      <c r="AQ28" s="86">
        <f t="shared" si="17"/>
        <v>0</v>
      </c>
      <c r="AR28" s="86">
        <f t="shared" si="18"/>
        <v>0</v>
      </c>
      <c r="AS28" s="86">
        <f t="shared" si="19"/>
        <v>0</v>
      </c>
    </row>
    <row r="29" spans="2:45" s="89" customFormat="1" ht="13.8" x14ac:dyDescent="0.3">
      <c r="B29" s="90"/>
      <c r="C29" s="31" t="str">
        <f t="shared" ca="1" si="0"/>
        <v>Po</v>
      </c>
      <c r="D29" s="32">
        <f ca="1">DATE(LEFT($W$2,4),VALUE(RIGHT($W$2,2)),COUNTBLANK($B$14:B29))</f>
        <v>42751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20"/>
        <v>0.6875</v>
      </c>
      <c r="I29" s="34" t="str">
        <f t="shared" ca="1" si="4"/>
        <v/>
      </c>
      <c r="J29" s="34" t="str">
        <f t="shared" ca="1" si="23"/>
        <v/>
      </c>
      <c r="K29" s="100">
        <f t="shared" ca="1" si="21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22"/>
        <v>0</v>
      </c>
      <c r="AF29" s="86">
        <f t="shared" si="6"/>
        <v>0</v>
      </c>
      <c r="AG29" s="86">
        <f t="shared" si="7"/>
        <v>0</v>
      </c>
      <c r="AH29" s="86">
        <f t="shared" si="8"/>
        <v>0</v>
      </c>
      <c r="AI29" s="86">
        <f t="shared" si="9"/>
        <v>0</v>
      </c>
      <c r="AJ29" s="86">
        <f t="shared" si="10"/>
        <v>0</v>
      </c>
      <c r="AK29" s="86">
        <f t="shared" si="11"/>
        <v>0</v>
      </c>
      <c r="AL29" s="86">
        <f t="shared" si="12"/>
        <v>0</v>
      </c>
      <c r="AM29" s="86">
        <f t="shared" si="13"/>
        <v>0</v>
      </c>
      <c r="AN29" s="86">
        <f t="shared" si="14"/>
        <v>0</v>
      </c>
      <c r="AO29" s="86">
        <f t="shared" si="15"/>
        <v>0</v>
      </c>
      <c r="AP29" s="86">
        <f t="shared" si="16"/>
        <v>0</v>
      </c>
      <c r="AQ29" s="86">
        <f t="shared" si="17"/>
        <v>0</v>
      </c>
      <c r="AR29" s="86">
        <f t="shared" si="18"/>
        <v>0</v>
      </c>
      <c r="AS29" s="86">
        <f t="shared" si="19"/>
        <v>0</v>
      </c>
    </row>
    <row r="30" spans="2:45" s="89" customFormat="1" ht="13.8" x14ac:dyDescent="0.3">
      <c r="B30" s="90"/>
      <c r="C30" s="31" t="str">
        <f t="shared" ca="1" si="0"/>
        <v>Út</v>
      </c>
      <c r="D30" s="32">
        <f ca="1">DATE(LEFT($W$2,4),VALUE(RIGHT($W$2,2)),COUNTBLANK($B$14:B30))</f>
        <v>42752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20"/>
        <v>0.6875</v>
      </c>
      <c r="I30" s="34" t="str">
        <f t="shared" ca="1" si="4"/>
        <v/>
      </c>
      <c r="J30" s="34" t="str">
        <f t="shared" ca="1" si="23"/>
        <v/>
      </c>
      <c r="K30" s="100">
        <f t="shared" ca="1" si="21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22"/>
        <v>0</v>
      </c>
      <c r="AF30" s="86">
        <f t="shared" si="6"/>
        <v>0</v>
      </c>
      <c r="AG30" s="86">
        <f t="shared" si="7"/>
        <v>0</v>
      </c>
      <c r="AH30" s="86">
        <f t="shared" si="8"/>
        <v>0</v>
      </c>
      <c r="AI30" s="86">
        <f t="shared" si="9"/>
        <v>0</v>
      </c>
      <c r="AJ30" s="86">
        <f t="shared" si="10"/>
        <v>0</v>
      </c>
      <c r="AK30" s="86">
        <f t="shared" si="11"/>
        <v>0</v>
      </c>
      <c r="AL30" s="86">
        <f t="shared" si="12"/>
        <v>0</v>
      </c>
      <c r="AM30" s="86">
        <f t="shared" si="13"/>
        <v>0</v>
      </c>
      <c r="AN30" s="86">
        <f t="shared" si="14"/>
        <v>0</v>
      </c>
      <c r="AO30" s="86">
        <f t="shared" si="15"/>
        <v>0</v>
      </c>
      <c r="AP30" s="86">
        <f t="shared" si="16"/>
        <v>0</v>
      </c>
      <c r="AQ30" s="86">
        <f t="shared" si="17"/>
        <v>0</v>
      </c>
      <c r="AR30" s="86">
        <f t="shared" si="18"/>
        <v>0</v>
      </c>
      <c r="AS30" s="86">
        <f t="shared" si="19"/>
        <v>0</v>
      </c>
    </row>
    <row r="31" spans="2:45" s="89" customFormat="1" ht="13.8" x14ac:dyDescent="0.3">
      <c r="B31" s="90"/>
      <c r="C31" s="31" t="str">
        <f t="shared" ca="1" si="0"/>
        <v>St</v>
      </c>
      <c r="D31" s="32">
        <f ca="1">DATE(LEFT($W$2,4),VALUE(RIGHT($W$2,2)),COUNTBLANK($B$14:B31))</f>
        <v>42753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20"/>
        <v>0.6875</v>
      </c>
      <c r="I31" s="34" t="str">
        <f t="shared" ca="1" si="4"/>
        <v/>
      </c>
      <c r="J31" s="34" t="str">
        <f t="shared" ca="1" si="23"/>
        <v/>
      </c>
      <c r="K31" s="100">
        <f t="shared" ca="1" si="21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22"/>
        <v>0</v>
      </c>
      <c r="AF31" s="86">
        <f t="shared" si="6"/>
        <v>0</v>
      </c>
      <c r="AG31" s="86">
        <f t="shared" si="7"/>
        <v>0</v>
      </c>
      <c r="AH31" s="86">
        <f t="shared" si="8"/>
        <v>0</v>
      </c>
      <c r="AI31" s="86">
        <f t="shared" si="9"/>
        <v>0</v>
      </c>
      <c r="AJ31" s="86">
        <f t="shared" si="10"/>
        <v>0</v>
      </c>
      <c r="AK31" s="86">
        <f t="shared" si="11"/>
        <v>0</v>
      </c>
      <c r="AL31" s="86">
        <f t="shared" si="12"/>
        <v>0</v>
      </c>
      <c r="AM31" s="86">
        <f t="shared" si="13"/>
        <v>0</v>
      </c>
      <c r="AN31" s="86">
        <f t="shared" si="14"/>
        <v>0</v>
      </c>
      <c r="AO31" s="86">
        <f t="shared" si="15"/>
        <v>0</v>
      </c>
      <c r="AP31" s="86">
        <f t="shared" si="16"/>
        <v>0</v>
      </c>
      <c r="AQ31" s="86">
        <f t="shared" si="17"/>
        <v>0</v>
      </c>
      <c r="AR31" s="86">
        <f t="shared" si="18"/>
        <v>0</v>
      </c>
      <c r="AS31" s="86">
        <f t="shared" si="19"/>
        <v>0</v>
      </c>
    </row>
    <row r="32" spans="2:45" s="89" customFormat="1" ht="13.8" x14ac:dyDescent="0.3">
      <c r="B32" s="90"/>
      <c r="C32" s="31" t="str">
        <f t="shared" ca="1" si="0"/>
        <v>Čt</v>
      </c>
      <c r="D32" s="32">
        <f ca="1">DATE(LEFT($W$2,4),VALUE(RIGHT($W$2,2)),COUNTBLANK($B$14:B32))</f>
        <v>42754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20"/>
        <v>0.6875</v>
      </c>
      <c r="I32" s="34" t="str">
        <f t="shared" ca="1" si="4"/>
        <v/>
      </c>
      <c r="J32" s="34" t="str">
        <f t="shared" ca="1" si="23"/>
        <v/>
      </c>
      <c r="K32" s="100">
        <f t="shared" ca="1" si="21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22"/>
        <v>0</v>
      </c>
      <c r="AF32" s="86">
        <f t="shared" si="6"/>
        <v>0</v>
      </c>
      <c r="AG32" s="86">
        <f t="shared" si="7"/>
        <v>0</v>
      </c>
      <c r="AH32" s="86">
        <f t="shared" si="8"/>
        <v>0</v>
      </c>
      <c r="AI32" s="86">
        <f t="shared" si="9"/>
        <v>0</v>
      </c>
      <c r="AJ32" s="86">
        <f t="shared" si="10"/>
        <v>0</v>
      </c>
      <c r="AK32" s="86">
        <f t="shared" si="11"/>
        <v>0</v>
      </c>
      <c r="AL32" s="86">
        <f t="shared" si="12"/>
        <v>0</v>
      </c>
      <c r="AM32" s="86">
        <f t="shared" si="13"/>
        <v>0</v>
      </c>
      <c r="AN32" s="86">
        <f t="shared" si="14"/>
        <v>0</v>
      </c>
      <c r="AO32" s="86">
        <f t="shared" si="15"/>
        <v>0</v>
      </c>
      <c r="AP32" s="86">
        <f t="shared" si="16"/>
        <v>0</v>
      </c>
      <c r="AQ32" s="86">
        <f t="shared" si="17"/>
        <v>0</v>
      </c>
      <c r="AR32" s="86">
        <f t="shared" si="18"/>
        <v>0</v>
      </c>
      <c r="AS32" s="86">
        <f t="shared" si="19"/>
        <v>0</v>
      </c>
    </row>
    <row r="33" spans="2:46" s="89" customFormat="1" ht="13.8" x14ac:dyDescent="0.3">
      <c r="B33" s="90"/>
      <c r="C33" s="31" t="str">
        <f t="shared" ca="1" si="0"/>
        <v>Pá</v>
      </c>
      <c r="D33" s="32">
        <f ca="1">DATE(LEFT($W$2,4),VALUE(RIGHT($W$2,2)),COUNTBLANK($B$14:B33))</f>
        <v>42755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20"/>
        <v>0.6875</v>
      </c>
      <c r="I33" s="34" t="str">
        <f t="shared" ca="1" si="4"/>
        <v/>
      </c>
      <c r="J33" s="34" t="str">
        <f t="shared" ca="1" si="23"/>
        <v/>
      </c>
      <c r="K33" s="100">
        <f t="shared" ca="1" si="21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22"/>
        <v>0</v>
      </c>
      <c r="AF33" s="86">
        <f t="shared" si="6"/>
        <v>0</v>
      </c>
      <c r="AG33" s="86">
        <f t="shared" si="7"/>
        <v>0</v>
      </c>
      <c r="AH33" s="86">
        <f t="shared" si="8"/>
        <v>0</v>
      </c>
      <c r="AI33" s="86">
        <f t="shared" si="9"/>
        <v>0</v>
      </c>
      <c r="AJ33" s="86">
        <f t="shared" si="10"/>
        <v>0</v>
      </c>
      <c r="AK33" s="86">
        <f t="shared" si="11"/>
        <v>0</v>
      </c>
      <c r="AL33" s="86">
        <f t="shared" si="12"/>
        <v>0</v>
      </c>
      <c r="AM33" s="86">
        <f t="shared" si="13"/>
        <v>0</v>
      </c>
      <c r="AN33" s="86">
        <f t="shared" si="14"/>
        <v>0</v>
      </c>
      <c r="AO33" s="86">
        <f t="shared" si="15"/>
        <v>0</v>
      </c>
      <c r="AP33" s="86">
        <f t="shared" si="16"/>
        <v>0</v>
      </c>
      <c r="AQ33" s="86">
        <f t="shared" si="17"/>
        <v>0</v>
      </c>
      <c r="AR33" s="86">
        <f t="shared" si="18"/>
        <v>0</v>
      </c>
      <c r="AS33" s="86">
        <f t="shared" si="19"/>
        <v>0</v>
      </c>
    </row>
    <row r="34" spans="2:46" s="89" customFormat="1" ht="13.8" x14ac:dyDescent="0.3">
      <c r="B34" s="90"/>
      <c r="C34" s="31" t="str">
        <f t="shared" ca="1" si="0"/>
        <v>So</v>
      </c>
      <c r="D34" s="32">
        <f ca="1">DATE(LEFT($W$2,4),VALUE(RIGHT($W$2,2)),COUNTBLANK($B$14:B34))</f>
        <v>42756</v>
      </c>
      <c r="E34" s="33" t="str">
        <f t="shared" ca="1" si="1"/>
        <v/>
      </c>
      <c r="F34" s="34" t="str">
        <f t="shared" ca="1" si="2"/>
        <v/>
      </c>
      <c r="G34" s="34" t="str">
        <f t="shared" ca="1" si="3"/>
        <v/>
      </c>
      <c r="H34" s="33" t="str">
        <f t="shared" ca="1" si="20"/>
        <v/>
      </c>
      <c r="I34" s="34" t="str">
        <f t="shared" ca="1" si="4"/>
        <v/>
      </c>
      <c r="J34" s="34" t="str">
        <f t="shared" ca="1" si="23"/>
        <v/>
      </c>
      <c r="K34" s="100" t="str">
        <f t="shared" ca="1" si="21"/>
        <v/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22"/>
        <v>0</v>
      </c>
      <c r="AF34" s="86">
        <f t="shared" si="6"/>
        <v>0</v>
      </c>
      <c r="AG34" s="86">
        <f t="shared" si="7"/>
        <v>0</v>
      </c>
      <c r="AH34" s="86">
        <f t="shared" si="8"/>
        <v>0</v>
      </c>
      <c r="AI34" s="86">
        <f t="shared" si="9"/>
        <v>0</v>
      </c>
      <c r="AJ34" s="86">
        <f t="shared" si="10"/>
        <v>0</v>
      </c>
      <c r="AK34" s="86">
        <f t="shared" si="11"/>
        <v>0</v>
      </c>
      <c r="AL34" s="86">
        <f t="shared" si="12"/>
        <v>0</v>
      </c>
      <c r="AM34" s="86">
        <f t="shared" si="13"/>
        <v>0</v>
      </c>
      <c r="AN34" s="86">
        <f t="shared" si="14"/>
        <v>0</v>
      </c>
      <c r="AO34" s="86">
        <f t="shared" si="15"/>
        <v>0</v>
      </c>
      <c r="AP34" s="86">
        <f t="shared" si="16"/>
        <v>0</v>
      </c>
      <c r="AQ34" s="86">
        <f t="shared" si="17"/>
        <v>0</v>
      </c>
      <c r="AR34" s="86">
        <f t="shared" si="18"/>
        <v>0</v>
      </c>
      <c r="AS34" s="86">
        <f t="shared" si="19"/>
        <v>0</v>
      </c>
    </row>
    <row r="35" spans="2:46" s="89" customFormat="1" ht="13.8" x14ac:dyDescent="0.3">
      <c r="B35" s="90"/>
      <c r="C35" s="31" t="str">
        <f t="shared" ca="1" si="0"/>
        <v>Ne</v>
      </c>
      <c r="D35" s="32">
        <f ca="1">DATE(LEFT($W$2,4),VALUE(RIGHT($W$2,2)),COUNTBLANK($B$14:B35))</f>
        <v>42757</v>
      </c>
      <c r="E35" s="33" t="str">
        <f t="shared" ca="1" si="1"/>
        <v/>
      </c>
      <c r="F35" s="34" t="str">
        <f t="shared" ca="1" si="2"/>
        <v/>
      </c>
      <c r="G35" s="34" t="str">
        <f t="shared" ca="1" si="3"/>
        <v/>
      </c>
      <c r="H35" s="33" t="str">
        <f t="shared" ca="1" si="20"/>
        <v/>
      </c>
      <c r="I35" s="34" t="str">
        <f t="shared" ca="1" si="4"/>
        <v/>
      </c>
      <c r="J35" s="34" t="str">
        <f t="shared" ca="1" si="23"/>
        <v/>
      </c>
      <c r="K35" s="100" t="str">
        <f t="shared" ca="1" si="21"/>
        <v/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22"/>
        <v>0</v>
      </c>
      <c r="AF35" s="86">
        <f t="shared" si="6"/>
        <v>0</v>
      </c>
      <c r="AG35" s="86">
        <f t="shared" si="7"/>
        <v>0</v>
      </c>
      <c r="AH35" s="86">
        <f t="shared" si="8"/>
        <v>0</v>
      </c>
      <c r="AI35" s="86">
        <f t="shared" si="9"/>
        <v>0</v>
      </c>
      <c r="AJ35" s="86">
        <f t="shared" si="10"/>
        <v>0</v>
      </c>
      <c r="AK35" s="86">
        <f t="shared" si="11"/>
        <v>0</v>
      </c>
      <c r="AL35" s="86">
        <f t="shared" si="12"/>
        <v>0</v>
      </c>
      <c r="AM35" s="86">
        <f t="shared" si="13"/>
        <v>0</v>
      </c>
      <c r="AN35" s="86">
        <f t="shared" si="14"/>
        <v>0</v>
      </c>
      <c r="AO35" s="86">
        <f t="shared" si="15"/>
        <v>0</v>
      </c>
      <c r="AP35" s="86">
        <f t="shared" si="16"/>
        <v>0</v>
      </c>
      <c r="AQ35" s="86">
        <f t="shared" si="17"/>
        <v>0</v>
      </c>
      <c r="AR35" s="86">
        <f t="shared" si="18"/>
        <v>0</v>
      </c>
      <c r="AS35" s="86">
        <f t="shared" si="19"/>
        <v>0</v>
      </c>
    </row>
    <row r="36" spans="2:46" s="89" customFormat="1" ht="13.8" x14ac:dyDescent="0.3">
      <c r="B36" s="90"/>
      <c r="C36" s="31" t="str">
        <f t="shared" ca="1" si="0"/>
        <v>Po</v>
      </c>
      <c r="D36" s="32">
        <f ca="1">DATE(LEFT($W$2,4),VALUE(RIGHT($W$2,2)),COUNTBLANK($B$14:B36))</f>
        <v>42758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20"/>
        <v>0.6875</v>
      </c>
      <c r="I36" s="34" t="str">
        <f t="shared" ca="1" si="4"/>
        <v/>
      </c>
      <c r="J36" s="34" t="str">
        <f t="shared" ca="1" si="23"/>
        <v/>
      </c>
      <c r="K36" s="100">
        <f t="shared" ca="1" si="21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22"/>
        <v>0</v>
      </c>
      <c r="AF36" s="86">
        <f t="shared" si="6"/>
        <v>0</v>
      </c>
      <c r="AG36" s="86">
        <f t="shared" si="7"/>
        <v>0</v>
      </c>
      <c r="AH36" s="86">
        <f t="shared" si="8"/>
        <v>0</v>
      </c>
      <c r="AI36" s="86">
        <f t="shared" si="9"/>
        <v>0</v>
      </c>
      <c r="AJ36" s="86">
        <f t="shared" si="10"/>
        <v>0</v>
      </c>
      <c r="AK36" s="86">
        <f t="shared" si="11"/>
        <v>0</v>
      </c>
      <c r="AL36" s="86">
        <f t="shared" si="12"/>
        <v>0</v>
      </c>
      <c r="AM36" s="86">
        <f t="shared" si="13"/>
        <v>0</v>
      </c>
      <c r="AN36" s="86">
        <f t="shared" si="14"/>
        <v>0</v>
      </c>
      <c r="AO36" s="86">
        <f t="shared" si="15"/>
        <v>0</v>
      </c>
      <c r="AP36" s="86">
        <f t="shared" si="16"/>
        <v>0</v>
      </c>
      <c r="AQ36" s="86">
        <f t="shared" si="17"/>
        <v>0</v>
      </c>
      <c r="AR36" s="86">
        <f t="shared" si="18"/>
        <v>0</v>
      </c>
      <c r="AS36" s="86">
        <f t="shared" si="19"/>
        <v>0</v>
      </c>
    </row>
    <row r="37" spans="2:46" s="89" customFormat="1" ht="13.8" x14ac:dyDescent="0.3">
      <c r="B37" s="90"/>
      <c r="C37" s="31" t="str">
        <f t="shared" ca="1" si="0"/>
        <v>Út</v>
      </c>
      <c r="D37" s="32">
        <f ca="1">DATE(LEFT($W$2,4),VALUE(RIGHT($W$2,2)),COUNTBLANK($B$14:B37))</f>
        <v>42759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20"/>
        <v>0.6875</v>
      </c>
      <c r="I37" s="34" t="str">
        <f t="shared" ca="1" si="4"/>
        <v/>
      </c>
      <c r="J37" s="34" t="str">
        <f t="shared" ca="1" si="23"/>
        <v/>
      </c>
      <c r="K37" s="100">
        <f t="shared" ca="1" si="21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22"/>
        <v>0</v>
      </c>
      <c r="AF37" s="86">
        <f t="shared" si="6"/>
        <v>0</v>
      </c>
      <c r="AG37" s="86">
        <f t="shared" si="7"/>
        <v>0</v>
      </c>
      <c r="AH37" s="86">
        <f t="shared" si="8"/>
        <v>0</v>
      </c>
      <c r="AI37" s="86">
        <f t="shared" si="9"/>
        <v>0</v>
      </c>
      <c r="AJ37" s="86">
        <f t="shared" si="10"/>
        <v>0</v>
      </c>
      <c r="AK37" s="86">
        <f t="shared" si="11"/>
        <v>0</v>
      </c>
      <c r="AL37" s="86">
        <f t="shared" si="12"/>
        <v>0</v>
      </c>
      <c r="AM37" s="86">
        <f t="shared" si="13"/>
        <v>0</v>
      </c>
      <c r="AN37" s="86">
        <f t="shared" si="14"/>
        <v>0</v>
      </c>
      <c r="AO37" s="86">
        <f t="shared" si="15"/>
        <v>0</v>
      </c>
      <c r="AP37" s="86">
        <f t="shared" si="16"/>
        <v>0</v>
      </c>
      <c r="AQ37" s="86">
        <f t="shared" si="17"/>
        <v>0</v>
      </c>
      <c r="AR37" s="86">
        <f t="shared" si="18"/>
        <v>0</v>
      </c>
      <c r="AS37" s="86">
        <f t="shared" si="19"/>
        <v>0</v>
      </c>
    </row>
    <row r="38" spans="2:46" s="89" customFormat="1" ht="13.8" x14ac:dyDescent="0.3">
      <c r="B38" s="90"/>
      <c r="C38" s="31" t="str">
        <f t="shared" ca="1" si="0"/>
        <v>St</v>
      </c>
      <c r="D38" s="32">
        <f ca="1">DATE(LEFT($W$2,4),VALUE(RIGHT($W$2,2)),COUNTBLANK($B$14:B38))</f>
        <v>42760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20"/>
        <v>0.6875</v>
      </c>
      <c r="I38" s="34" t="str">
        <f t="shared" ca="1" si="4"/>
        <v/>
      </c>
      <c r="J38" s="34" t="str">
        <f t="shared" ca="1" si="23"/>
        <v/>
      </c>
      <c r="K38" s="100">
        <f t="shared" ca="1" si="21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22"/>
        <v>0</v>
      </c>
      <c r="AF38" s="86">
        <f t="shared" si="6"/>
        <v>0</v>
      </c>
      <c r="AG38" s="86">
        <f t="shared" si="7"/>
        <v>0</v>
      </c>
      <c r="AH38" s="86">
        <f t="shared" si="8"/>
        <v>0</v>
      </c>
      <c r="AI38" s="86">
        <f t="shared" si="9"/>
        <v>0</v>
      </c>
      <c r="AJ38" s="86">
        <f t="shared" si="10"/>
        <v>0</v>
      </c>
      <c r="AK38" s="86">
        <f t="shared" si="11"/>
        <v>0</v>
      </c>
      <c r="AL38" s="86">
        <f t="shared" si="12"/>
        <v>0</v>
      </c>
      <c r="AM38" s="86">
        <f t="shared" si="13"/>
        <v>0</v>
      </c>
      <c r="AN38" s="86">
        <f t="shared" si="14"/>
        <v>0</v>
      </c>
      <c r="AO38" s="86">
        <f t="shared" si="15"/>
        <v>0</v>
      </c>
      <c r="AP38" s="86">
        <f t="shared" si="16"/>
        <v>0</v>
      </c>
      <c r="AQ38" s="86">
        <f t="shared" si="17"/>
        <v>0</v>
      </c>
      <c r="AR38" s="86">
        <f t="shared" si="18"/>
        <v>0</v>
      </c>
      <c r="AS38" s="86">
        <f t="shared" si="19"/>
        <v>0</v>
      </c>
    </row>
    <row r="39" spans="2:46" s="89" customFormat="1" ht="13.8" x14ac:dyDescent="0.3">
      <c r="B39" s="90"/>
      <c r="C39" s="31" t="str">
        <f t="shared" ca="1" si="0"/>
        <v>Čt</v>
      </c>
      <c r="D39" s="32">
        <f ca="1">DATE(LEFT($W$2,4),VALUE(RIGHT($W$2,2)),COUNTBLANK($B$14:B39))</f>
        <v>42761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20"/>
        <v>0.6875</v>
      </c>
      <c r="I39" s="34" t="str">
        <f t="shared" ca="1" si="4"/>
        <v/>
      </c>
      <c r="J39" s="34" t="str">
        <f t="shared" ca="1" si="23"/>
        <v/>
      </c>
      <c r="K39" s="100">
        <f t="shared" ca="1" si="21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22"/>
        <v>0</v>
      </c>
      <c r="AF39" s="86">
        <f t="shared" si="6"/>
        <v>0</v>
      </c>
      <c r="AG39" s="86">
        <f t="shared" si="7"/>
        <v>0</v>
      </c>
      <c r="AH39" s="86">
        <f t="shared" si="8"/>
        <v>0</v>
      </c>
      <c r="AI39" s="86">
        <f t="shared" si="9"/>
        <v>0</v>
      </c>
      <c r="AJ39" s="86">
        <f t="shared" si="10"/>
        <v>0</v>
      </c>
      <c r="AK39" s="86">
        <f t="shared" si="11"/>
        <v>0</v>
      </c>
      <c r="AL39" s="86">
        <f t="shared" si="12"/>
        <v>0</v>
      </c>
      <c r="AM39" s="86">
        <f t="shared" si="13"/>
        <v>0</v>
      </c>
      <c r="AN39" s="86">
        <f t="shared" si="14"/>
        <v>0</v>
      </c>
      <c r="AO39" s="86">
        <f t="shared" si="15"/>
        <v>0</v>
      </c>
      <c r="AP39" s="86">
        <f t="shared" si="16"/>
        <v>0</v>
      </c>
      <c r="AQ39" s="86">
        <f t="shared" si="17"/>
        <v>0</v>
      </c>
      <c r="AR39" s="86">
        <f t="shared" si="18"/>
        <v>0</v>
      </c>
      <c r="AS39" s="86">
        <f t="shared" si="19"/>
        <v>0</v>
      </c>
    </row>
    <row r="40" spans="2:46" s="89" customFormat="1" ht="13.8" x14ac:dyDescent="0.3">
      <c r="B40" s="90"/>
      <c r="C40" s="31" t="str">
        <f t="shared" ca="1" si="0"/>
        <v>Pá</v>
      </c>
      <c r="D40" s="32">
        <f ca="1">DATE(LEFT($W$2,4),VALUE(RIGHT($W$2,2)),COUNTBLANK($B$14:B40))</f>
        <v>42762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20"/>
        <v>0.6875</v>
      </c>
      <c r="I40" s="34" t="str">
        <f t="shared" ca="1" si="4"/>
        <v/>
      </c>
      <c r="J40" s="34" t="str">
        <f t="shared" ca="1" si="23"/>
        <v/>
      </c>
      <c r="K40" s="100">
        <f t="shared" ca="1" si="21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22"/>
        <v>0</v>
      </c>
      <c r="AF40" s="86">
        <f t="shared" si="6"/>
        <v>0</v>
      </c>
      <c r="AG40" s="86">
        <f t="shared" si="7"/>
        <v>0</v>
      </c>
      <c r="AH40" s="86">
        <f t="shared" si="8"/>
        <v>0</v>
      </c>
      <c r="AI40" s="86">
        <f t="shared" si="9"/>
        <v>0</v>
      </c>
      <c r="AJ40" s="86">
        <f t="shared" si="10"/>
        <v>0</v>
      </c>
      <c r="AK40" s="86">
        <f t="shared" si="11"/>
        <v>0</v>
      </c>
      <c r="AL40" s="86">
        <f t="shared" si="12"/>
        <v>0</v>
      </c>
      <c r="AM40" s="86">
        <f t="shared" si="13"/>
        <v>0</v>
      </c>
      <c r="AN40" s="86">
        <f t="shared" si="14"/>
        <v>0</v>
      </c>
      <c r="AO40" s="86">
        <f t="shared" si="15"/>
        <v>0</v>
      </c>
      <c r="AP40" s="86">
        <f t="shared" si="16"/>
        <v>0</v>
      </c>
      <c r="AQ40" s="86">
        <f t="shared" si="17"/>
        <v>0</v>
      </c>
      <c r="AR40" s="86">
        <f t="shared" si="18"/>
        <v>0</v>
      </c>
      <c r="AS40" s="86">
        <f t="shared" si="19"/>
        <v>0</v>
      </c>
    </row>
    <row r="41" spans="2:46" s="89" customFormat="1" ht="13.8" x14ac:dyDescent="0.3">
      <c r="B41" s="90"/>
      <c r="C41" s="31" t="str">
        <f t="shared" ca="1" si="0"/>
        <v>So</v>
      </c>
      <c r="D41" s="32">
        <f ca="1">DATE(LEFT($W$2,4),VALUE(RIGHT($W$2,2)),COUNTBLANK($B$14:B41))</f>
        <v>42763</v>
      </c>
      <c r="E41" s="33" t="str">
        <f t="shared" ca="1" si="1"/>
        <v/>
      </c>
      <c r="F41" s="34" t="str">
        <f t="shared" ca="1" si="2"/>
        <v/>
      </c>
      <c r="G41" s="34" t="str">
        <f t="shared" ca="1" si="3"/>
        <v/>
      </c>
      <c r="H41" s="33" t="str">
        <f t="shared" ca="1" si="20"/>
        <v/>
      </c>
      <c r="I41" s="34" t="str">
        <f t="shared" ca="1" si="4"/>
        <v/>
      </c>
      <c r="J41" s="34" t="str">
        <f t="shared" ca="1" si="23"/>
        <v/>
      </c>
      <c r="K41" s="100" t="str">
        <f t="shared" ca="1" si="21"/>
        <v/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22"/>
        <v>0</v>
      </c>
      <c r="AF41" s="86">
        <f t="shared" si="6"/>
        <v>0</v>
      </c>
      <c r="AG41" s="86">
        <f t="shared" si="7"/>
        <v>0</v>
      </c>
      <c r="AH41" s="86">
        <f t="shared" si="8"/>
        <v>0</v>
      </c>
      <c r="AI41" s="86">
        <f t="shared" si="9"/>
        <v>0</v>
      </c>
      <c r="AJ41" s="86">
        <f t="shared" si="10"/>
        <v>0</v>
      </c>
      <c r="AK41" s="86">
        <f t="shared" si="11"/>
        <v>0</v>
      </c>
      <c r="AL41" s="86">
        <f t="shared" si="12"/>
        <v>0</v>
      </c>
      <c r="AM41" s="86">
        <f t="shared" si="13"/>
        <v>0</v>
      </c>
      <c r="AN41" s="86">
        <f t="shared" si="14"/>
        <v>0</v>
      </c>
      <c r="AO41" s="86">
        <f t="shared" si="15"/>
        <v>0</v>
      </c>
      <c r="AP41" s="86">
        <f t="shared" si="16"/>
        <v>0</v>
      </c>
      <c r="AQ41" s="86">
        <f t="shared" si="17"/>
        <v>0</v>
      </c>
      <c r="AR41" s="86">
        <f t="shared" si="18"/>
        <v>0</v>
      </c>
      <c r="AS41" s="86">
        <f t="shared" si="19"/>
        <v>0</v>
      </c>
    </row>
    <row r="42" spans="2:46" s="89" customFormat="1" ht="13.8" x14ac:dyDescent="0.3">
      <c r="B42" s="90"/>
      <c r="C42" s="31" t="str">
        <f t="shared" ca="1" si="0"/>
        <v>Ne</v>
      </c>
      <c r="D42" s="32">
        <f ca="1">IF(AND(VALUE(RIGHT($W$2,2))=2,MOD(LEFT($W$2,4),4)&gt;0),"",DATE(LEFT($W$2,4),VALUE(RIGHT($W$2,2)),COUNTBLANK($B$14:B42)))</f>
        <v>42764</v>
      </c>
      <c r="E42" s="33" t="str">
        <f t="shared" ca="1" si="1"/>
        <v/>
      </c>
      <c r="F42" s="34" t="str">
        <f t="shared" ca="1" si="2"/>
        <v/>
      </c>
      <c r="G42" s="34" t="str">
        <f t="shared" ca="1" si="3"/>
        <v/>
      </c>
      <c r="H42" s="33" t="str">
        <f t="shared" ca="1" si="20"/>
        <v/>
      </c>
      <c r="I42" s="34" t="str">
        <f t="shared" ca="1" si="4"/>
        <v/>
      </c>
      <c r="J42" s="34" t="str">
        <f t="shared" ca="1" si="23"/>
        <v/>
      </c>
      <c r="K42" s="100" t="str">
        <f t="shared" ca="1" si="21"/>
        <v/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22"/>
        <v>0</v>
      </c>
      <c r="AF42" s="86">
        <f t="shared" si="6"/>
        <v>0</v>
      </c>
      <c r="AG42" s="86">
        <f t="shared" si="7"/>
        <v>0</v>
      </c>
      <c r="AH42" s="86">
        <f t="shared" si="8"/>
        <v>0</v>
      </c>
      <c r="AI42" s="86">
        <f t="shared" si="9"/>
        <v>0</v>
      </c>
      <c r="AJ42" s="86">
        <f t="shared" si="10"/>
        <v>0</v>
      </c>
      <c r="AK42" s="86">
        <f t="shared" si="11"/>
        <v>0</v>
      </c>
      <c r="AL42" s="86">
        <f t="shared" si="12"/>
        <v>0</v>
      </c>
      <c r="AM42" s="86">
        <f t="shared" si="13"/>
        <v>0</v>
      </c>
      <c r="AN42" s="86">
        <f t="shared" si="14"/>
        <v>0</v>
      </c>
      <c r="AO42" s="86">
        <f t="shared" si="15"/>
        <v>0</v>
      </c>
      <c r="AP42" s="86">
        <f t="shared" si="16"/>
        <v>0</v>
      </c>
      <c r="AQ42" s="86">
        <f t="shared" si="17"/>
        <v>0</v>
      </c>
      <c r="AR42" s="86">
        <f t="shared" si="18"/>
        <v>0</v>
      </c>
      <c r="AS42" s="86">
        <f t="shared" si="19"/>
        <v>0</v>
      </c>
    </row>
    <row r="43" spans="2:46" s="89" customFormat="1" ht="13.8" x14ac:dyDescent="0.3">
      <c r="B43" s="90"/>
      <c r="C43" s="31" t="str">
        <f t="shared" ca="1" si="0"/>
        <v>Po</v>
      </c>
      <c r="D43" s="32">
        <f ca="1">IF(VALUE(RIGHT($W$2,2))=2,"",DATE(LEFT($W$2,4),VALUE(RIGHT($W$2,2)),COUNTBLANK($B$14:B43)))</f>
        <v>42765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20"/>
        <v>0.6875</v>
      </c>
      <c r="I43" s="34" t="str">
        <f t="shared" ca="1" si="4"/>
        <v/>
      </c>
      <c r="J43" s="34" t="str">
        <f t="shared" ca="1" si="23"/>
        <v/>
      </c>
      <c r="K43" s="100">
        <f t="shared" ca="1" si="21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22"/>
        <v>0</v>
      </c>
      <c r="AF43" s="86">
        <f t="shared" si="6"/>
        <v>0</v>
      </c>
      <c r="AG43" s="86">
        <f t="shared" si="7"/>
        <v>0</v>
      </c>
      <c r="AH43" s="86">
        <f t="shared" si="8"/>
        <v>0</v>
      </c>
      <c r="AI43" s="86">
        <f t="shared" si="9"/>
        <v>0</v>
      </c>
      <c r="AJ43" s="86">
        <f t="shared" si="10"/>
        <v>0</v>
      </c>
      <c r="AK43" s="86">
        <f t="shared" si="11"/>
        <v>0</v>
      </c>
      <c r="AL43" s="86">
        <f t="shared" si="12"/>
        <v>0</v>
      </c>
      <c r="AM43" s="86">
        <f t="shared" si="13"/>
        <v>0</v>
      </c>
      <c r="AN43" s="86">
        <f t="shared" si="14"/>
        <v>0</v>
      </c>
      <c r="AO43" s="86">
        <f t="shared" si="15"/>
        <v>0</v>
      </c>
      <c r="AP43" s="86">
        <f t="shared" si="16"/>
        <v>0</v>
      </c>
      <c r="AQ43" s="86">
        <f t="shared" si="17"/>
        <v>0</v>
      </c>
      <c r="AR43" s="86">
        <f t="shared" si="18"/>
        <v>0</v>
      </c>
      <c r="AS43" s="86">
        <f t="shared" si="19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Út</v>
      </c>
      <c r="D44" s="32">
        <f ca="1">IF(OR(VALUE(RIGHT($W$2,2))=2,VALUE(RIGHT($W$2,2))=4,VALUE(RIGHT($W$2,2))=6,VALUE(RIGHT($W$2,2))=9,VALUE(RIGHT($W$2,2))=11),"",DATE(LEFT($W$2,4),VALUE(RIGHT($W$2,2)),COUNTBLANK($B$14:B44)))</f>
        <v>42766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20"/>
        <v>0.6875</v>
      </c>
      <c r="I44" s="34" t="str">
        <f t="shared" ca="1" si="4"/>
        <v/>
      </c>
      <c r="J44" s="34" t="str">
        <f t="shared" ca="1" si="23"/>
        <v/>
      </c>
      <c r="K44" s="100">
        <f t="shared" ca="1" si="21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22"/>
        <v>0</v>
      </c>
      <c r="AF44" s="86">
        <f t="shared" si="6"/>
        <v>0</v>
      </c>
      <c r="AG44" s="86">
        <f t="shared" si="7"/>
        <v>0</v>
      </c>
      <c r="AH44" s="86">
        <f t="shared" si="8"/>
        <v>0</v>
      </c>
      <c r="AI44" s="86">
        <f t="shared" si="9"/>
        <v>0</v>
      </c>
      <c r="AJ44" s="86">
        <f t="shared" si="10"/>
        <v>0</v>
      </c>
      <c r="AK44" s="86">
        <f t="shared" si="11"/>
        <v>0</v>
      </c>
      <c r="AL44" s="86">
        <f t="shared" si="12"/>
        <v>0</v>
      </c>
      <c r="AM44" s="86">
        <f t="shared" si="13"/>
        <v>0</v>
      </c>
      <c r="AN44" s="86">
        <f t="shared" si="14"/>
        <v>0</v>
      </c>
      <c r="AO44" s="86">
        <f t="shared" si="15"/>
        <v>0</v>
      </c>
      <c r="AP44" s="86">
        <f t="shared" si="16"/>
        <v>0</v>
      </c>
      <c r="AQ44" s="86">
        <f t="shared" si="17"/>
        <v>0</v>
      </c>
      <c r="AR44" s="86">
        <f t="shared" si="18"/>
        <v>0</v>
      </c>
      <c r="AS44" s="86">
        <f t="shared" si="19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24">SUM(K14:K44)</f>
        <v>176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25">$J$7*(COUNTIF(P14:P44,"x")+COUNTIF(P14:P44,"xd")/2+COUNTIF(P14:P44,"xo")/2)</f>
        <v>0</v>
      </c>
      <c r="Q45" s="99">
        <f t="shared" si="25"/>
        <v>0</v>
      </c>
      <c r="R45" s="99">
        <f t="shared" si="25"/>
        <v>0</v>
      </c>
      <c r="S45" s="99">
        <f t="shared" si="25"/>
        <v>0</v>
      </c>
      <c r="T45" s="99">
        <f t="shared" si="25"/>
        <v>0</v>
      </c>
      <c r="U45" s="99">
        <f t="shared" si="25"/>
        <v>0</v>
      </c>
      <c r="V45" s="99">
        <f t="shared" si="25"/>
        <v>0</v>
      </c>
      <c r="W45" s="99">
        <f t="shared" si="25"/>
        <v>0</v>
      </c>
      <c r="X45" s="99">
        <f t="shared" si="25"/>
        <v>0</v>
      </c>
      <c r="Y45" s="99">
        <f t="shared" si="25"/>
        <v>0</v>
      </c>
      <c r="Z45" s="99">
        <f t="shared" si="25"/>
        <v>0</v>
      </c>
      <c r="AA45" s="65"/>
      <c r="AF45" s="86">
        <f t="shared" si="6"/>
        <v>0</v>
      </c>
      <c r="AG45" s="86">
        <f t="shared" si="7"/>
        <v>0</v>
      </c>
      <c r="AH45" s="86">
        <f t="shared" si="8"/>
        <v>0</v>
      </c>
      <c r="AI45" s="86">
        <f t="shared" si="9"/>
        <v>0</v>
      </c>
      <c r="AJ45" s="86">
        <f t="shared" si="10"/>
        <v>0</v>
      </c>
      <c r="AK45" s="86">
        <f t="shared" si="11"/>
        <v>0</v>
      </c>
      <c r="AL45" s="86">
        <f t="shared" si="12"/>
        <v>0</v>
      </c>
      <c r="AM45" s="86">
        <f t="shared" si="13"/>
        <v>0</v>
      </c>
      <c r="AN45" s="86">
        <f t="shared" si="14"/>
        <v>0</v>
      </c>
      <c r="AO45" s="86">
        <f t="shared" si="15"/>
        <v>0</v>
      </c>
      <c r="AP45" s="86">
        <f t="shared" si="16"/>
        <v>0</v>
      </c>
      <c r="AQ45" s="86">
        <f t="shared" si="17"/>
        <v>0</v>
      </c>
      <c r="AR45" s="86">
        <f t="shared" si="18"/>
        <v>0</v>
      </c>
      <c r="AS45" s="86">
        <f t="shared" si="19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AG12:AG13"/>
    <mergeCell ref="AF12:AF13"/>
    <mergeCell ref="AR12:AR13"/>
    <mergeCell ref="AS12:AS13"/>
    <mergeCell ref="AN12:AN13"/>
    <mergeCell ref="AO12:AO13"/>
    <mergeCell ref="AP12:AP13"/>
    <mergeCell ref="AQ12:AQ13"/>
    <mergeCell ref="AH12:AH13"/>
    <mergeCell ref="AI12:AI13"/>
    <mergeCell ref="AJ12:AJ13"/>
    <mergeCell ref="AK12:AK13"/>
    <mergeCell ref="AL12:AL13"/>
    <mergeCell ref="AM12:AM13"/>
    <mergeCell ref="F7:I7"/>
    <mergeCell ref="Y12:Y13"/>
    <mergeCell ref="F8:I8"/>
    <mergeCell ref="F9:I9"/>
    <mergeCell ref="F12:G12"/>
    <mergeCell ref="H12:H13"/>
    <mergeCell ref="X12:X13"/>
    <mergeCell ref="V12:V13"/>
    <mergeCell ref="W12:W13"/>
    <mergeCell ref="I12:J12"/>
    <mergeCell ref="U12:U13"/>
    <mergeCell ref="O12:O13"/>
    <mergeCell ref="P12:P13"/>
    <mergeCell ref="Q12:Q13"/>
    <mergeCell ref="R12:R13"/>
    <mergeCell ref="Z12:Z13"/>
    <mergeCell ref="C45:J45"/>
    <mergeCell ref="W2:Z2"/>
    <mergeCell ref="N12:N13"/>
    <mergeCell ref="M12:M13"/>
    <mergeCell ref="K12:K13"/>
    <mergeCell ref="L12:L13"/>
    <mergeCell ref="S12:S13"/>
    <mergeCell ref="T12:T13"/>
    <mergeCell ref="C12:C13"/>
    <mergeCell ref="D12:D13"/>
    <mergeCell ref="E12:E13"/>
    <mergeCell ref="F5:I5"/>
    <mergeCell ref="F6:I6"/>
    <mergeCell ref="J5:Y5"/>
    <mergeCell ref="J6:Y6"/>
  </mergeCells>
  <conditionalFormatting sqref="C14:Z44">
    <cfRule type="expression" dxfId="47" priority="2">
      <formula>OR($C14="So",$C14="Ne")</formula>
    </cfRule>
    <cfRule type="expression" dxfId="46" priority="5">
      <formula>($L14=1)</formula>
    </cfRule>
    <cfRule type="expression" dxfId="45" priority="6">
      <formula>$C14=""</formula>
    </cfRule>
  </conditionalFormatting>
  <conditionalFormatting sqref="AA14:AA44">
    <cfRule type="cellIs" dxfId="44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2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2017-02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20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Únor</v>
      </c>
      <c r="E9" s="93"/>
      <c r="F9" s="113" t="s">
        <v>39</v>
      </c>
      <c r="G9" s="113"/>
      <c r="H9" s="113"/>
      <c r="I9" s="113"/>
      <c r="J9" s="36">
        <f ca="1">J8*J7</f>
        <v>160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St</v>
      </c>
      <c r="D14" s="32">
        <f ca="1">DATE(LEFT($W$2,4),VALUE(RIGHT($W$2,2)),COUNTBLANK($B$14:B14))</f>
        <v>42767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Čt</v>
      </c>
      <c r="D15" s="32">
        <f ca="1">DATE(LEFT($W$2,4),VALUE(RIGHT($W$2,2)),COUNTBLANK($B$14:B15))</f>
        <v>42768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Pá</v>
      </c>
      <c r="D16" s="32">
        <f ca="1">DATE(LEFT($W$2,4),VALUE(RIGHT($W$2,2)),COUNTBLANK($B$14:B16))</f>
        <v>42769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So</v>
      </c>
      <c r="D17" s="32">
        <f ca="1">DATE(LEFT($W$2,4),VALUE(RIGHT($W$2,2)),COUNTBLANK($B$14:B17))</f>
        <v>42770</v>
      </c>
      <c r="E17" s="33" t="str">
        <f t="shared" ca="1" si="1"/>
        <v/>
      </c>
      <c r="F17" s="34" t="str">
        <f t="shared" ca="1" si="2"/>
        <v/>
      </c>
      <c r="G17" s="34" t="str">
        <f t="shared" ca="1" si="3"/>
        <v/>
      </c>
      <c r="H17" s="33" t="str">
        <f t="shared" ca="1" si="7"/>
        <v/>
      </c>
      <c r="I17" s="34" t="str">
        <f t="shared" ca="1" si="4"/>
        <v/>
      </c>
      <c r="J17" s="34" t="str">
        <f t="shared" ca="1" si="10"/>
        <v/>
      </c>
      <c r="K17" s="100" t="str">
        <f t="shared" ca="1" si="8"/>
        <v/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Ne</v>
      </c>
      <c r="D18" s="32">
        <f ca="1">DATE(LEFT($W$2,4),VALUE(RIGHT($W$2,2)),COUNTBLANK($B$14:B18))</f>
        <v>42771</v>
      </c>
      <c r="E18" s="33" t="str">
        <f t="shared" ca="1" si="1"/>
        <v/>
      </c>
      <c r="F18" s="34" t="str">
        <f t="shared" ca="1" si="2"/>
        <v/>
      </c>
      <c r="G18" s="34" t="str">
        <f t="shared" ca="1" si="3"/>
        <v/>
      </c>
      <c r="H18" s="33" t="str">
        <f t="shared" ca="1" si="7"/>
        <v/>
      </c>
      <c r="I18" s="34" t="str">
        <f t="shared" ca="1" si="4"/>
        <v/>
      </c>
      <c r="J18" s="34" t="str">
        <f t="shared" ca="1" si="10"/>
        <v/>
      </c>
      <c r="K18" s="100" t="str">
        <f t="shared" ca="1" si="8"/>
        <v/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Po</v>
      </c>
      <c r="D19" s="32">
        <f ca="1">DATE(LEFT($W$2,4),VALUE(RIGHT($W$2,2)),COUNTBLANK($B$14:B19))</f>
        <v>42772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Út</v>
      </c>
      <c r="D20" s="32">
        <f ca="1">DATE(LEFT($W$2,4),VALUE(RIGHT($W$2,2)),COUNTBLANK($B$14:B20))</f>
        <v>42773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St</v>
      </c>
      <c r="D21" s="32">
        <f ca="1">DATE(LEFT($W$2,4),VALUE(RIGHT($W$2,2)),COUNTBLANK($B$14:B21))</f>
        <v>42774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Čt</v>
      </c>
      <c r="D22" s="32">
        <f ca="1">DATE(LEFT($W$2,4),VALUE(RIGHT($W$2,2)),COUNTBLANK($B$14:B22))</f>
        <v>42775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Pá</v>
      </c>
      <c r="D23" s="32">
        <f ca="1">DATE(LEFT($W$2,4),VALUE(RIGHT($W$2,2)),COUNTBLANK($B$14:B23))</f>
        <v>42776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So</v>
      </c>
      <c r="D24" s="32">
        <f ca="1">DATE(LEFT($W$2,4),VALUE(RIGHT($W$2,2)),COUNTBLANK($B$14:B24))</f>
        <v>42777</v>
      </c>
      <c r="E24" s="33" t="str">
        <f t="shared" ca="1" si="1"/>
        <v/>
      </c>
      <c r="F24" s="34" t="str">
        <f t="shared" ca="1" si="2"/>
        <v/>
      </c>
      <c r="G24" s="34" t="str">
        <f t="shared" ca="1" si="3"/>
        <v/>
      </c>
      <c r="H24" s="33" t="str">
        <f t="shared" ca="1" si="7"/>
        <v/>
      </c>
      <c r="I24" s="34" t="str">
        <f t="shared" ca="1" si="4"/>
        <v/>
      </c>
      <c r="J24" s="34" t="str">
        <f t="shared" ca="1" si="10"/>
        <v/>
      </c>
      <c r="K24" s="100" t="str">
        <f t="shared" ca="1" si="8"/>
        <v/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Ne</v>
      </c>
      <c r="D25" s="32">
        <f ca="1">DATE(LEFT($W$2,4),VALUE(RIGHT($W$2,2)),COUNTBLANK($B$14:B25))</f>
        <v>42778</v>
      </c>
      <c r="E25" s="33" t="str">
        <f t="shared" ca="1" si="1"/>
        <v/>
      </c>
      <c r="F25" s="34" t="str">
        <f t="shared" ca="1" si="2"/>
        <v/>
      </c>
      <c r="G25" s="34" t="str">
        <f t="shared" ca="1" si="3"/>
        <v/>
      </c>
      <c r="H25" s="33" t="str">
        <f t="shared" ca="1" si="7"/>
        <v/>
      </c>
      <c r="I25" s="34" t="str">
        <f t="shared" ca="1" si="4"/>
        <v/>
      </c>
      <c r="J25" s="34" t="str">
        <f t="shared" ca="1" si="10"/>
        <v/>
      </c>
      <c r="K25" s="100" t="str">
        <f t="shared" ca="1" si="8"/>
        <v/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Po</v>
      </c>
      <c r="D26" s="32">
        <f ca="1">DATE(LEFT($W$2,4),VALUE(RIGHT($W$2,2)),COUNTBLANK($B$14:B26))</f>
        <v>42779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Út</v>
      </c>
      <c r="D27" s="32">
        <f ca="1">DATE(LEFT($W$2,4),VALUE(RIGHT($W$2,2)),COUNTBLANK($B$14:B27))</f>
        <v>42780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St</v>
      </c>
      <c r="D28" s="32">
        <f ca="1">DATE(LEFT($W$2,4),VALUE(RIGHT($W$2,2)),COUNTBLANK($B$14:B28))</f>
        <v>42781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Čt</v>
      </c>
      <c r="D29" s="32">
        <f ca="1">DATE(LEFT($W$2,4),VALUE(RIGHT($W$2,2)),COUNTBLANK($B$14:B29))</f>
        <v>42782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Pá</v>
      </c>
      <c r="D30" s="32">
        <f ca="1">DATE(LEFT($W$2,4),VALUE(RIGHT($W$2,2)),COUNTBLANK($B$14:B30))</f>
        <v>42783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So</v>
      </c>
      <c r="D31" s="32">
        <f ca="1">DATE(LEFT($W$2,4),VALUE(RIGHT($W$2,2)),COUNTBLANK($B$14:B31))</f>
        <v>42784</v>
      </c>
      <c r="E31" s="33" t="str">
        <f t="shared" ca="1" si="1"/>
        <v/>
      </c>
      <c r="F31" s="34" t="str">
        <f t="shared" ca="1" si="2"/>
        <v/>
      </c>
      <c r="G31" s="34" t="str">
        <f t="shared" ca="1" si="3"/>
        <v/>
      </c>
      <c r="H31" s="33" t="str">
        <f t="shared" ca="1" si="7"/>
        <v/>
      </c>
      <c r="I31" s="34" t="str">
        <f t="shared" ca="1" si="4"/>
        <v/>
      </c>
      <c r="J31" s="34" t="str">
        <f t="shared" ca="1" si="10"/>
        <v/>
      </c>
      <c r="K31" s="100" t="str">
        <f t="shared" ca="1" si="8"/>
        <v/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Ne</v>
      </c>
      <c r="D32" s="32">
        <f ca="1">DATE(LEFT($W$2,4),VALUE(RIGHT($W$2,2)),COUNTBLANK($B$14:B32))</f>
        <v>42785</v>
      </c>
      <c r="E32" s="33" t="str">
        <f t="shared" ca="1" si="1"/>
        <v/>
      </c>
      <c r="F32" s="34" t="str">
        <f t="shared" ca="1" si="2"/>
        <v/>
      </c>
      <c r="G32" s="34" t="str">
        <f t="shared" ca="1" si="3"/>
        <v/>
      </c>
      <c r="H32" s="33" t="str">
        <f t="shared" ca="1" si="7"/>
        <v/>
      </c>
      <c r="I32" s="34" t="str">
        <f t="shared" ca="1" si="4"/>
        <v/>
      </c>
      <c r="J32" s="34" t="str">
        <f t="shared" ca="1" si="10"/>
        <v/>
      </c>
      <c r="K32" s="100" t="str">
        <f t="shared" ca="1" si="8"/>
        <v/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Po</v>
      </c>
      <c r="D33" s="32">
        <f ca="1">DATE(LEFT($W$2,4),VALUE(RIGHT($W$2,2)),COUNTBLANK($B$14:B33))</f>
        <v>42786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Út</v>
      </c>
      <c r="D34" s="32">
        <f ca="1">DATE(LEFT($W$2,4),VALUE(RIGHT($W$2,2)),COUNTBLANK($B$14:B34))</f>
        <v>42787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St</v>
      </c>
      <c r="D35" s="32">
        <f ca="1">DATE(LEFT($W$2,4),VALUE(RIGHT($W$2,2)),COUNTBLANK($B$14:B35))</f>
        <v>42788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Čt</v>
      </c>
      <c r="D36" s="32">
        <f ca="1">DATE(LEFT($W$2,4),VALUE(RIGHT($W$2,2)),COUNTBLANK($B$14:B36))</f>
        <v>42789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Pá</v>
      </c>
      <c r="D37" s="32">
        <f ca="1">DATE(LEFT($W$2,4),VALUE(RIGHT($W$2,2)),COUNTBLANK($B$14:B37))</f>
        <v>42790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So</v>
      </c>
      <c r="D38" s="32">
        <f ca="1">DATE(LEFT($W$2,4),VALUE(RIGHT($W$2,2)),COUNTBLANK($B$14:B38))</f>
        <v>42791</v>
      </c>
      <c r="E38" s="33" t="str">
        <f t="shared" ca="1" si="1"/>
        <v/>
      </c>
      <c r="F38" s="34" t="str">
        <f t="shared" ca="1" si="2"/>
        <v/>
      </c>
      <c r="G38" s="34" t="str">
        <f t="shared" ca="1" si="3"/>
        <v/>
      </c>
      <c r="H38" s="33" t="str">
        <f t="shared" ca="1" si="7"/>
        <v/>
      </c>
      <c r="I38" s="34" t="str">
        <f t="shared" ca="1" si="4"/>
        <v/>
      </c>
      <c r="J38" s="34" t="str">
        <f t="shared" ca="1" si="10"/>
        <v/>
      </c>
      <c r="K38" s="100" t="str">
        <f t="shared" ca="1" si="8"/>
        <v/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Ne</v>
      </c>
      <c r="D39" s="32">
        <f ca="1">DATE(LEFT($W$2,4),VALUE(RIGHT($W$2,2)),COUNTBLANK($B$14:B39))</f>
        <v>42792</v>
      </c>
      <c r="E39" s="33" t="str">
        <f t="shared" ca="1" si="1"/>
        <v/>
      </c>
      <c r="F39" s="34" t="str">
        <f t="shared" ca="1" si="2"/>
        <v/>
      </c>
      <c r="G39" s="34" t="str">
        <f t="shared" ca="1" si="3"/>
        <v/>
      </c>
      <c r="H39" s="33" t="str">
        <f t="shared" ca="1" si="7"/>
        <v/>
      </c>
      <c r="I39" s="34" t="str">
        <f t="shared" ca="1" si="4"/>
        <v/>
      </c>
      <c r="J39" s="34" t="str">
        <f t="shared" ca="1" si="10"/>
        <v/>
      </c>
      <c r="K39" s="100" t="str">
        <f t="shared" ca="1" si="8"/>
        <v/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Po</v>
      </c>
      <c r="D40" s="32">
        <f ca="1">DATE(LEFT($W$2,4),VALUE(RIGHT($W$2,2)),COUNTBLANK($B$14:B40))</f>
        <v>42793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Út</v>
      </c>
      <c r="D41" s="32">
        <f ca="1">DATE(LEFT($W$2,4),VALUE(RIGHT($W$2,2)),COUNTBLANK($B$14:B41))</f>
        <v>42794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/>
      </c>
      <c r="D42" s="32" t="str">
        <f ca="1">IF(AND(VALUE(RIGHT($W$2,2))=2,MOD(LEFT($W$2,4),4)&gt;0),"",DATE(LEFT($W$2,4),VALUE(RIGHT($W$2,2)),COUNTBLANK($B$14:B42)))</f>
        <v/>
      </c>
      <c r="E42" s="33" t="str">
        <f t="shared" ca="1" si="1"/>
        <v/>
      </c>
      <c r="F42" s="34" t="str">
        <f t="shared" ca="1" si="2"/>
        <v/>
      </c>
      <c r="G42" s="34" t="str">
        <f t="shared" ca="1" si="3"/>
        <v/>
      </c>
      <c r="H42" s="33" t="str">
        <f t="shared" ca="1" si="7"/>
        <v/>
      </c>
      <c r="I42" s="34" t="str">
        <f t="shared" ca="1" si="4"/>
        <v/>
      </c>
      <c r="J42" s="34" t="str">
        <f t="shared" ca="1" si="10"/>
        <v/>
      </c>
      <c r="K42" s="100" t="str">
        <f t="shared" ca="1" si="8"/>
        <v/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/>
      </c>
      <c r="D43" s="32" t="str">
        <f ca="1">IF(VALUE(RIGHT($W$2,2))=2,"",DATE(LEFT($W$2,4),VALUE(RIGHT($W$2,2)),COUNTBLANK($B$14:B43)))</f>
        <v/>
      </c>
      <c r="E43" s="33" t="str">
        <f t="shared" ca="1" si="1"/>
        <v/>
      </c>
      <c r="F43" s="34" t="str">
        <f t="shared" ca="1" si="2"/>
        <v/>
      </c>
      <c r="G43" s="34" t="str">
        <f t="shared" ca="1" si="3"/>
        <v/>
      </c>
      <c r="H43" s="33" t="str">
        <f t="shared" ca="1" si="7"/>
        <v/>
      </c>
      <c r="I43" s="34" t="str">
        <f t="shared" ca="1" si="4"/>
        <v/>
      </c>
      <c r="J43" s="34" t="str">
        <f t="shared" ca="1" si="10"/>
        <v/>
      </c>
      <c r="K43" s="100" t="str">
        <f t="shared" ca="1" si="8"/>
        <v/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/>
      </c>
      <c r="D44" s="32" t="str">
        <f ca="1">IF(OR(VALUE(RIGHT($W$2,2))=2,VALUE(RIGHT($W$2,2))=4,VALUE(RIGHT($W$2,2))=6,VALUE(RIGHT($W$2,2))=9,VALUE(RIGHT($W$2,2))=11),"",DATE(LEFT($W$2,4),VALUE(RIGHT($W$2,2)),COUNTBLANK($B$14:B44)))</f>
        <v/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160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43" priority="2">
      <formula>OR($C14="So",$C14="Ne")</formula>
    </cfRule>
    <cfRule type="expression" dxfId="42" priority="3">
      <formula>($L14=1)</formula>
    </cfRule>
    <cfRule type="expression" dxfId="41" priority="4">
      <formula>$C14=""</formula>
    </cfRule>
  </conditionalFormatting>
  <conditionalFormatting sqref="AA14:AA44">
    <cfRule type="cellIs" dxfId="40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3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2017-03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23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Březen</v>
      </c>
      <c r="E9" s="93"/>
      <c r="F9" s="113" t="s">
        <v>39</v>
      </c>
      <c r="G9" s="113"/>
      <c r="H9" s="113"/>
      <c r="I9" s="113"/>
      <c r="J9" s="36">
        <f ca="1">J8*J7</f>
        <v>184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St</v>
      </c>
      <c r="D14" s="32">
        <f ca="1">DATE(LEFT($W$2,4),VALUE(RIGHT($W$2,2)),COUNTBLANK($B$14:B14))</f>
        <v>42795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Čt</v>
      </c>
      <c r="D15" s="32">
        <f ca="1">DATE(LEFT($W$2,4),VALUE(RIGHT($W$2,2)),COUNTBLANK($B$14:B15))</f>
        <v>42796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Pá</v>
      </c>
      <c r="D16" s="32">
        <f ca="1">DATE(LEFT($W$2,4),VALUE(RIGHT($W$2,2)),COUNTBLANK($B$14:B16))</f>
        <v>42797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So</v>
      </c>
      <c r="D17" s="32">
        <f ca="1">DATE(LEFT($W$2,4),VALUE(RIGHT($W$2,2)),COUNTBLANK($B$14:B17))</f>
        <v>42798</v>
      </c>
      <c r="E17" s="33" t="str">
        <f t="shared" ca="1" si="1"/>
        <v/>
      </c>
      <c r="F17" s="34" t="str">
        <f t="shared" ca="1" si="2"/>
        <v/>
      </c>
      <c r="G17" s="34" t="str">
        <f t="shared" ca="1" si="3"/>
        <v/>
      </c>
      <c r="H17" s="33" t="str">
        <f t="shared" ca="1" si="7"/>
        <v/>
      </c>
      <c r="I17" s="34" t="str">
        <f t="shared" ca="1" si="4"/>
        <v/>
      </c>
      <c r="J17" s="34" t="str">
        <f t="shared" ca="1" si="10"/>
        <v/>
      </c>
      <c r="K17" s="100" t="str">
        <f t="shared" ca="1" si="8"/>
        <v/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Ne</v>
      </c>
      <c r="D18" s="32">
        <f ca="1">DATE(LEFT($W$2,4),VALUE(RIGHT($W$2,2)),COUNTBLANK($B$14:B18))</f>
        <v>42799</v>
      </c>
      <c r="E18" s="33" t="str">
        <f t="shared" ca="1" si="1"/>
        <v/>
      </c>
      <c r="F18" s="34" t="str">
        <f t="shared" ca="1" si="2"/>
        <v/>
      </c>
      <c r="G18" s="34" t="str">
        <f t="shared" ca="1" si="3"/>
        <v/>
      </c>
      <c r="H18" s="33" t="str">
        <f t="shared" ca="1" si="7"/>
        <v/>
      </c>
      <c r="I18" s="34" t="str">
        <f t="shared" ca="1" si="4"/>
        <v/>
      </c>
      <c r="J18" s="34" t="str">
        <f t="shared" ca="1" si="10"/>
        <v/>
      </c>
      <c r="K18" s="100" t="str">
        <f t="shared" ca="1" si="8"/>
        <v/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Po</v>
      </c>
      <c r="D19" s="32">
        <f ca="1">DATE(LEFT($W$2,4),VALUE(RIGHT($W$2,2)),COUNTBLANK($B$14:B19))</f>
        <v>42800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Út</v>
      </c>
      <c r="D20" s="32">
        <f ca="1">DATE(LEFT($W$2,4),VALUE(RIGHT($W$2,2)),COUNTBLANK($B$14:B20))</f>
        <v>42801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St</v>
      </c>
      <c r="D21" s="32">
        <f ca="1">DATE(LEFT($W$2,4),VALUE(RIGHT($W$2,2)),COUNTBLANK($B$14:B21))</f>
        <v>42802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Čt</v>
      </c>
      <c r="D22" s="32">
        <f ca="1">DATE(LEFT($W$2,4),VALUE(RIGHT($W$2,2)),COUNTBLANK($B$14:B22))</f>
        <v>42803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Pá</v>
      </c>
      <c r="D23" s="32">
        <f ca="1">DATE(LEFT($W$2,4),VALUE(RIGHT($W$2,2)),COUNTBLANK($B$14:B23))</f>
        <v>42804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So</v>
      </c>
      <c r="D24" s="32">
        <f ca="1">DATE(LEFT($W$2,4),VALUE(RIGHT($W$2,2)),COUNTBLANK($B$14:B24))</f>
        <v>42805</v>
      </c>
      <c r="E24" s="33" t="str">
        <f t="shared" ca="1" si="1"/>
        <v/>
      </c>
      <c r="F24" s="34" t="str">
        <f t="shared" ca="1" si="2"/>
        <v/>
      </c>
      <c r="G24" s="34" t="str">
        <f t="shared" ca="1" si="3"/>
        <v/>
      </c>
      <c r="H24" s="33" t="str">
        <f t="shared" ca="1" si="7"/>
        <v/>
      </c>
      <c r="I24" s="34" t="str">
        <f t="shared" ca="1" si="4"/>
        <v/>
      </c>
      <c r="J24" s="34" t="str">
        <f t="shared" ca="1" si="10"/>
        <v/>
      </c>
      <c r="K24" s="100" t="str">
        <f t="shared" ca="1" si="8"/>
        <v/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Ne</v>
      </c>
      <c r="D25" s="32">
        <f ca="1">DATE(LEFT($W$2,4),VALUE(RIGHT($W$2,2)),COUNTBLANK($B$14:B25))</f>
        <v>42806</v>
      </c>
      <c r="E25" s="33" t="str">
        <f t="shared" ca="1" si="1"/>
        <v/>
      </c>
      <c r="F25" s="34" t="str">
        <f t="shared" ca="1" si="2"/>
        <v/>
      </c>
      <c r="G25" s="34" t="str">
        <f t="shared" ca="1" si="3"/>
        <v/>
      </c>
      <c r="H25" s="33" t="str">
        <f t="shared" ca="1" si="7"/>
        <v/>
      </c>
      <c r="I25" s="34" t="str">
        <f t="shared" ca="1" si="4"/>
        <v/>
      </c>
      <c r="J25" s="34" t="str">
        <f t="shared" ca="1" si="10"/>
        <v/>
      </c>
      <c r="K25" s="100" t="str">
        <f t="shared" ca="1" si="8"/>
        <v/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Po</v>
      </c>
      <c r="D26" s="32">
        <f ca="1">DATE(LEFT($W$2,4),VALUE(RIGHT($W$2,2)),COUNTBLANK($B$14:B26))</f>
        <v>42807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Út</v>
      </c>
      <c r="D27" s="32">
        <f ca="1">DATE(LEFT($W$2,4),VALUE(RIGHT($W$2,2)),COUNTBLANK($B$14:B27))</f>
        <v>42808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St</v>
      </c>
      <c r="D28" s="32">
        <f ca="1">DATE(LEFT($W$2,4),VALUE(RIGHT($W$2,2)),COUNTBLANK($B$14:B28))</f>
        <v>42809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Čt</v>
      </c>
      <c r="D29" s="32">
        <f ca="1">DATE(LEFT($W$2,4),VALUE(RIGHT($W$2,2)),COUNTBLANK($B$14:B29))</f>
        <v>42810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Pá</v>
      </c>
      <c r="D30" s="32">
        <f ca="1">DATE(LEFT($W$2,4),VALUE(RIGHT($W$2,2)),COUNTBLANK($B$14:B30))</f>
        <v>42811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So</v>
      </c>
      <c r="D31" s="32">
        <f ca="1">DATE(LEFT($W$2,4),VALUE(RIGHT($W$2,2)),COUNTBLANK($B$14:B31))</f>
        <v>42812</v>
      </c>
      <c r="E31" s="33" t="str">
        <f t="shared" ca="1" si="1"/>
        <v/>
      </c>
      <c r="F31" s="34" t="str">
        <f t="shared" ca="1" si="2"/>
        <v/>
      </c>
      <c r="G31" s="34" t="str">
        <f t="shared" ca="1" si="3"/>
        <v/>
      </c>
      <c r="H31" s="33" t="str">
        <f t="shared" ca="1" si="7"/>
        <v/>
      </c>
      <c r="I31" s="34" t="str">
        <f t="shared" ca="1" si="4"/>
        <v/>
      </c>
      <c r="J31" s="34" t="str">
        <f t="shared" ca="1" si="10"/>
        <v/>
      </c>
      <c r="K31" s="100" t="str">
        <f t="shared" ca="1" si="8"/>
        <v/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Ne</v>
      </c>
      <c r="D32" s="32">
        <f ca="1">DATE(LEFT($W$2,4),VALUE(RIGHT($W$2,2)),COUNTBLANK($B$14:B32))</f>
        <v>42813</v>
      </c>
      <c r="E32" s="33" t="str">
        <f t="shared" ca="1" si="1"/>
        <v/>
      </c>
      <c r="F32" s="34" t="str">
        <f t="shared" ca="1" si="2"/>
        <v/>
      </c>
      <c r="G32" s="34" t="str">
        <f t="shared" ca="1" si="3"/>
        <v/>
      </c>
      <c r="H32" s="33" t="str">
        <f t="shared" ca="1" si="7"/>
        <v/>
      </c>
      <c r="I32" s="34" t="str">
        <f t="shared" ca="1" si="4"/>
        <v/>
      </c>
      <c r="J32" s="34" t="str">
        <f t="shared" ca="1" si="10"/>
        <v/>
      </c>
      <c r="K32" s="100" t="str">
        <f t="shared" ca="1" si="8"/>
        <v/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Po</v>
      </c>
      <c r="D33" s="32">
        <f ca="1">DATE(LEFT($W$2,4),VALUE(RIGHT($W$2,2)),COUNTBLANK($B$14:B33))</f>
        <v>42814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Út</v>
      </c>
      <c r="D34" s="32">
        <f ca="1">DATE(LEFT($W$2,4),VALUE(RIGHT($W$2,2)),COUNTBLANK($B$14:B34))</f>
        <v>42815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St</v>
      </c>
      <c r="D35" s="32">
        <f ca="1">DATE(LEFT($W$2,4),VALUE(RIGHT($W$2,2)),COUNTBLANK($B$14:B35))</f>
        <v>42816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Čt</v>
      </c>
      <c r="D36" s="32">
        <f ca="1">DATE(LEFT($W$2,4),VALUE(RIGHT($W$2,2)),COUNTBLANK($B$14:B36))</f>
        <v>42817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Pá</v>
      </c>
      <c r="D37" s="32">
        <f ca="1">DATE(LEFT($W$2,4),VALUE(RIGHT($W$2,2)),COUNTBLANK($B$14:B37))</f>
        <v>42818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So</v>
      </c>
      <c r="D38" s="32">
        <f ca="1">DATE(LEFT($W$2,4),VALUE(RIGHT($W$2,2)),COUNTBLANK($B$14:B38))</f>
        <v>42819</v>
      </c>
      <c r="E38" s="33" t="str">
        <f t="shared" ca="1" si="1"/>
        <v/>
      </c>
      <c r="F38" s="34" t="str">
        <f t="shared" ca="1" si="2"/>
        <v/>
      </c>
      <c r="G38" s="34" t="str">
        <f t="shared" ca="1" si="3"/>
        <v/>
      </c>
      <c r="H38" s="33" t="str">
        <f t="shared" ca="1" si="7"/>
        <v/>
      </c>
      <c r="I38" s="34" t="str">
        <f t="shared" ca="1" si="4"/>
        <v/>
      </c>
      <c r="J38" s="34" t="str">
        <f t="shared" ca="1" si="10"/>
        <v/>
      </c>
      <c r="K38" s="100" t="str">
        <f t="shared" ca="1" si="8"/>
        <v/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Ne</v>
      </c>
      <c r="D39" s="32">
        <f ca="1">DATE(LEFT($W$2,4),VALUE(RIGHT($W$2,2)),COUNTBLANK($B$14:B39))</f>
        <v>42820</v>
      </c>
      <c r="E39" s="33" t="str">
        <f t="shared" ca="1" si="1"/>
        <v/>
      </c>
      <c r="F39" s="34" t="str">
        <f t="shared" ca="1" si="2"/>
        <v/>
      </c>
      <c r="G39" s="34" t="str">
        <f t="shared" ca="1" si="3"/>
        <v/>
      </c>
      <c r="H39" s="33" t="str">
        <f t="shared" ca="1" si="7"/>
        <v/>
      </c>
      <c r="I39" s="34" t="str">
        <f t="shared" ca="1" si="4"/>
        <v/>
      </c>
      <c r="J39" s="34" t="str">
        <f t="shared" ca="1" si="10"/>
        <v/>
      </c>
      <c r="K39" s="100" t="str">
        <f t="shared" ca="1" si="8"/>
        <v/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Po</v>
      </c>
      <c r="D40" s="32">
        <f ca="1">DATE(LEFT($W$2,4),VALUE(RIGHT($W$2,2)),COUNTBLANK($B$14:B40))</f>
        <v>42821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Út</v>
      </c>
      <c r="D41" s="32">
        <f ca="1">DATE(LEFT($W$2,4),VALUE(RIGHT($W$2,2)),COUNTBLANK($B$14:B41))</f>
        <v>42822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St</v>
      </c>
      <c r="D42" s="32">
        <f ca="1">IF(AND(VALUE(RIGHT($W$2,2))=2,MOD(LEFT($W$2,4),4)&gt;0),"",DATE(LEFT($W$2,4),VALUE(RIGHT($W$2,2)),COUNTBLANK($B$14:B42)))</f>
        <v>42823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Čt</v>
      </c>
      <c r="D43" s="32">
        <f ca="1">IF(VALUE(RIGHT($W$2,2))=2,"",DATE(LEFT($W$2,4),VALUE(RIGHT($W$2,2)),COUNTBLANK($B$14:B43)))</f>
        <v>42824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Pá</v>
      </c>
      <c r="D44" s="32">
        <f ca="1">IF(OR(VALUE(RIGHT($W$2,2))=2,VALUE(RIGHT($W$2,2))=4,VALUE(RIGHT($W$2,2))=6,VALUE(RIGHT($W$2,2))=9,VALUE(RIGHT($W$2,2))=11),"",DATE(LEFT($W$2,4),VALUE(RIGHT($W$2,2)),COUNTBLANK($B$14:B44)))</f>
        <v>42825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7"/>
        <v>0.6875</v>
      </c>
      <c r="I44" s="34" t="str">
        <f t="shared" ca="1" si="4"/>
        <v/>
      </c>
      <c r="J44" s="34" t="str">
        <f t="shared" ca="1" si="10"/>
        <v/>
      </c>
      <c r="K44" s="100">
        <f t="shared" ca="1" si="8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184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39" priority="2">
      <formula>OR($C14="So",$C14="Ne")</formula>
    </cfRule>
    <cfRule type="expression" dxfId="38" priority="3">
      <formula>($L14=1)</formula>
    </cfRule>
    <cfRule type="expression" dxfId="37" priority="4">
      <formula>$C14=""</formula>
    </cfRule>
  </conditionalFormatting>
  <conditionalFormatting sqref="AA14:AA44">
    <cfRule type="cellIs" dxfId="36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4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2017-04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20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Duben</v>
      </c>
      <c r="E9" s="93"/>
      <c r="F9" s="113" t="s">
        <v>39</v>
      </c>
      <c r="G9" s="113"/>
      <c r="H9" s="113"/>
      <c r="I9" s="113"/>
      <c r="J9" s="36">
        <f ca="1">J8*J7</f>
        <v>160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So</v>
      </c>
      <c r="D14" s="32">
        <f ca="1">DATE(LEFT($W$2,4),VALUE(RIGHT($W$2,2)),COUNTBLANK($B$14:B14))</f>
        <v>42826</v>
      </c>
      <c r="E14" s="33" t="str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/>
      </c>
      <c r="F14" s="34" t="str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/>
      </c>
      <c r="G14" s="34" t="str">
        <f t="shared" ref="G14:G44" ca="1" si="3">IF(AND(C14&lt;&gt;"",C14&lt;&gt;"So",C14&lt;&gt;"Ne",E14&lt;&gt;"",F14&lt;&gt;"",L14&lt;&gt;1),F14+SET_obed_delka,"")</f>
        <v/>
      </c>
      <c r="H14" s="33" t="str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/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 t="str">
        <f ca="1">IF(AND(C14&lt;&gt;"",C14&lt;&gt;"So",C14&lt;&gt;"Ne",L14&lt;&gt;1),$J$7-$J$7*SUMPRODUCT(AF14:AS14,$AF$47:$AS$47),"")</f>
        <v/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Ne</v>
      </c>
      <c r="D15" s="32">
        <f ca="1">DATE(LEFT($W$2,4),VALUE(RIGHT($W$2,2)),COUNTBLANK($B$14:B15))</f>
        <v>42827</v>
      </c>
      <c r="E15" s="33" t="str">
        <f t="shared" ca="1" si="1"/>
        <v/>
      </c>
      <c r="F15" s="34" t="str">
        <f t="shared" ca="1" si="2"/>
        <v/>
      </c>
      <c r="G15" s="34" t="str">
        <f t="shared" ca="1" si="3"/>
        <v/>
      </c>
      <c r="H15" s="33" t="str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/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 t="str">
        <f t="shared" ref="K15:K44" ca="1" si="8">IF(AND(C15&lt;&gt;"",C15&lt;&gt;"So",C15&lt;&gt;"Ne",L15&lt;&gt;1),$J$7-$J$7*SUMPRODUCT(AF15:AS15,$AF$47:$AS$47),"")</f>
        <v/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Po</v>
      </c>
      <c r="D16" s="32">
        <f ca="1">DATE(LEFT($W$2,4),VALUE(RIGHT($W$2,2)),COUNTBLANK($B$14:B16))</f>
        <v>42828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Út</v>
      </c>
      <c r="D17" s="32">
        <f ca="1">DATE(LEFT($W$2,4),VALUE(RIGHT($W$2,2)),COUNTBLANK($B$14:B17))</f>
        <v>42829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St</v>
      </c>
      <c r="D18" s="32">
        <f ca="1">DATE(LEFT($W$2,4),VALUE(RIGHT($W$2,2)),COUNTBLANK($B$14:B18))</f>
        <v>42830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Čt</v>
      </c>
      <c r="D19" s="32">
        <f ca="1">DATE(LEFT($W$2,4),VALUE(RIGHT($W$2,2)),COUNTBLANK($B$14:B19))</f>
        <v>42831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Pá</v>
      </c>
      <c r="D20" s="32">
        <f ca="1">DATE(LEFT($W$2,4),VALUE(RIGHT($W$2,2)),COUNTBLANK($B$14:B20))</f>
        <v>42832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So</v>
      </c>
      <c r="D21" s="32">
        <f ca="1">DATE(LEFT($W$2,4),VALUE(RIGHT($W$2,2)),COUNTBLANK($B$14:B21))</f>
        <v>42833</v>
      </c>
      <c r="E21" s="33" t="str">
        <f t="shared" ca="1" si="1"/>
        <v/>
      </c>
      <c r="F21" s="34" t="str">
        <f t="shared" ca="1" si="2"/>
        <v/>
      </c>
      <c r="G21" s="34" t="str">
        <f t="shared" ca="1" si="3"/>
        <v/>
      </c>
      <c r="H21" s="33" t="str">
        <f t="shared" ca="1" si="7"/>
        <v/>
      </c>
      <c r="I21" s="34" t="str">
        <f t="shared" ca="1" si="4"/>
        <v/>
      </c>
      <c r="J21" s="34" t="str">
        <f t="shared" ca="1" si="10"/>
        <v/>
      </c>
      <c r="K21" s="100" t="str">
        <f t="shared" ca="1" si="8"/>
        <v/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Ne</v>
      </c>
      <c r="D22" s="32">
        <f ca="1">DATE(LEFT($W$2,4),VALUE(RIGHT($W$2,2)),COUNTBLANK($B$14:B22))</f>
        <v>42834</v>
      </c>
      <c r="E22" s="33" t="str">
        <f t="shared" ca="1" si="1"/>
        <v/>
      </c>
      <c r="F22" s="34" t="str">
        <f t="shared" ca="1" si="2"/>
        <v/>
      </c>
      <c r="G22" s="34" t="str">
        <f t="shared" ca="1" si="3"/>
        <v/>
      </c>
      <c r="H22" s="33" t="str">
        <f t="shared" ca="1" si="7"/>
        <v/>
      </c>
      <c r="I22" s="34" t="str">
        <f t="shared" ca="1" si="4"/>
        <v/>
      </c>
      <c r="J22" s="34" t="str">
        <f t="shared" ca="1" si="10"/>
        <v/>
      </c>
      <c r="K22" s="100" t="str">
        <f t="shared" ca="1" si="8"/>
        <v/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Po</v>
      </c>
      <c r="D23" s="32">
        <f ca="1">DATE(LEFT($W$2,4),VALUE(RIGHT($W$2,2)),COUNTBLANK($B$14:B23))</f>
        <v>42835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Út</v>
      </c>
      <c r="D24" s="32">
        <f ca="1">DATE(LEFT($W$2,4),VALUE(RIGHT($W$2,2)),COUNTBLANK($B$14:B24))</f>
        <v>42836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St</v>
      </c>
      <c r="D25" s="32">
        <f ca="1">DATE(LEFT($W$2,4),VALUE(RIGHT($W$2,2)),COUNTBLANK($B$14:B25))</f>
        <v>42837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Čt</v>
      </c>
      <c r="D26" s="32">
        <f ca="1">DATE(LEFT($W$2,4),VALUE(RIGHT($W$2,2)),COUNTBLANK($B$14:B26))</f>
        <v>42838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Pá</v>
      </c>
      <c r="D27" s="32">
        <f ca="1">DATE(LEFT($W$2,4),VALUE(RIGHT($W$2,2)),COUNTBLANK($B$14:B27))</f>
        <v>42839</v>
      </c>
      <c r="E27" s="33" t="str">
        <f t="shared" ca="1" si="1"/>
        <v/>
      </c>
      <c r="F27" s="34" t="str">
        <f t="shared" ca="1" si="2"/>
        <v/>
      </c>
      <c r="G27" s="34" t="str">
        <f t="shared" ca="1" si="3"/>
        <v/>
      </c>
      <c r="H27" s="33" t="str">
        <f t="shared" ca="1" si="7"/>
        <v/>
      </c>
      <c r="I27" s="34" t="str">
        <f t="shared" ca="1" si="4"/>
        <v/>
      </c>
      <c r="J27" s="34" t="str">
        <f t="shared" ca="1" si="10"/>
        <v/>
      </c>
      <c r="K27" s="100" t="str">
        <f t="shared" ca="1" si="8"/>
        <v/>
      </c>
      <c r="L27" s="35">
        <f t="shared" ca="1" si="5"/>
        <v>1</v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So</v>
      </c>
      <c r="D28" s="32">
        <f ca="1">DATE(LEFT($W$2,4),VALUE(RIGHT($W$2,2)),COUNTBLANK($B$14:B28))</f>
        <v>42840</v>
      </c>
      <c r="E28" s="33" t="str">
        <f t="shared" ca="1" si="1"/>
        <v/>
      </c>
      <c r="F28" s="34" t="str">
        <f t="shared" ca="1" si="2"/>
        <v/>
      </c>
      <c r="G28" s="34" t="str">
        <f t="shared" ca="1" si="3"/>
        <v/>
      </c>
      <c r="H28" s="33" t="str">
        <f t="shared" ca="1" si="7"/>
        <v/>
      </c>
      <c r="I28" s="34" t="str">
        <f t="shared" ca="1" si="4"/>
        <v/>
      </c>
      <c r="J28" s="34" t="str">
        <f t="shared" ca="1" si="10"/>
        <v/>
      </c>
      <c r="K28" s="100" t="str">
        <f t="shared" ca="1" si="8"/>
        <v/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Ne</v>
      </c>
      <c r="D29" s="32">
        <f ca="1">DATE(LEFT($W$2,4),VALUE(RIGHT($W$2,2)),COUNTBLANK($B$14:B29))</f>
        <v>42841</v>
      </c>
      <c r="E29" s="33" t="str">
        <f t="shared" ca="1" si="1"/>
        <v/>
      </c>
      <c r="F29" s="34" t="str">
        <f t="shared" ca="1" si="2"/>
        <v/>
      </c>
      <c r="G29" s="34" t="str">
        <f t="shared" ca="1" si="3"/>
        <v/>
      </c>
      <c r="H29" s="33" t="str">
        <f t="shared" ca="1" si="7"/>
        <v/>
      </c>
      <c r="I29" s="34" t="str">
        <f t="shared" ca="1" si="4"/>
        <v/>
      </c>
      <c r="J29" s="34" t="str">
        <f t="shared" ca="1" si="10"/>
        <v/>
      </c>
      <c r="K29" s="100" t="str">
        <f t="shared" ca="1" si="8"/>
        <v/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Po</v>
      </c>
      <c r="D30" s="32">
        <f ca="1">DATE(LEFT($W$2,4),VALUE(RIGHT($W$2,2)),COUNTBLANK($B$14:B30))</f>
        <v>42842</v>
      </c>
      <c r="E30" s="33" t="str">
        <f t="shared" ca="1" si="1"/>
        <v/>
      </c>
      <c r="F30" s="34" t="str">
        <f t="shared" ca="1" si="2"/>
        <v/>
      </c>
      <c r="G30" s="34" t="str">
        <f t="shared" ca="1" si="3"/>
        <v/>
      </c>
      <c r="H30" s="33" t="str">
        <f t="shared" ca="1" si="7"/>
        <v/>
      </c>
      <c r="I30" s="34" t="str">
        <f t="shared" ca="1" si="4"/>
        <v/>
      </c>
      <c r="J30" s="34" t="str">
        <f t="shared" ca="1" si="10"/>
        <v/>
      </c>
      <c r="K30" s="100" t="str">
        <f t="shared" ca="1" si="8"/>
        <v/>
      </c>
      <c r="L30" s="35">
        <f t="shared" ca="1" si="5"/>
        <v>1</v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Út</v>
      </c>
      <c r="D31" s="32">
        <f ca="1">DATE(LEFT($W$2,4),VALUE(RIGHT($W$2,2)),COUNTBLANK($B$14:B31))</f>
        <v>42843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St</v>
      </c>
      <c r="D32" s="32">
        <f ca="1">DATE(LEFT($W$2,4),VALUE(RIGHT($W$2,2)),COUNTBLANK($B$14:B32))</f>
        <v>42844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Čt</v>
      </c>
      <c r="D33" s="32">
        <f ca="1">DATE(LEFT($W$2,4),VALUE(RIGHT($W$2,2)),COUNTBLANK($B$14:B33))</f>
        <v>42845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Pá</v>
      </c>
      <c r="D34" s="32">
        <f ca="1">DATE(LEFT($W$2,4),VALUE(RIGHT($W$2,2)),COUNTBLANK($B$14:B34))</f>
        <v>42846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So</v>
      </c>
      <c r="D35" s="32">
        <f ca="1">DATE(LEFT($W$2,4),VALUE(RIGHT($W$2,2)),COUNTBLANK($B$14:B35))</f>
        <v>42847</v>
      </c>
      <c r="E35" s="33" t="str">
        <f t="shared" ca="1" si="1"/>
        <v/>
      </c>
      <c r="F35" s="34" t="str">
        <f t="shared" ca="1" si="2"/>
        <v/>
      </c>
      <c r="G35" s="34" t="str">
        <f t="shared" ca="1" si="3"/>
        <v/>
      </c>
      <c r="H35" s="33" t="str">
        <f t="shared" ca="1" si="7"/>
        <v/>
      </c>
      <c r="I35" s="34" t="str">
        <f t="shared" ca="1" si="4"/>
        <v/>
      </c>
      <c r="J35" s="34" t="str">
        <f t="shared" ca="1" si="10"/>
        <v/>
      </c>
      <c r="K35" s="100" t="str">
        <f t="shared" ca="1" si="8"/>
        <v/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Ne</v>
      </c>
      <c r="D36" s="32">
        <f ca="1">DATE(LEFT($W$2,4),VALUE(RIGHT($W$2,2)),COUNTBLANK($B$14:B36))</f>
        <v>42848</v>
      </c>
      <c r="E36" s="33" t="str">
        <f t="shared" ca="1" si="1"/>
        <v/>
      </c>
      <c r="F36" s="34" t="str">
        <f t="shared" ca="1" si="2"/>
        <v/>
      </c>
      <c r="G36" s="34" t="str">
        <f t="shared" ca="1" si="3"/>
        <v/>
      </c>
      <c r="H36" s="33" t="str">
        <f t="shared" ca="1" si="7"/>
        <v/>
      </c>
      <c r="I36" s="34" t="str">
        <f t="shared" ca="1" si="4"/>
        <v/>
      </c>
      <c r="J36" s="34" t="str">
        <f t="shared" ca="1" si="10"/>
        <v/>
      </c>
      <c r="K36" s="100" t="str">
        <f t="shared" ca="1" si="8"/>
        <v/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Po</v>
      </c>
      <c r="D37" s="32">
        <f ca="1">DATE(LEFT($W$2,4),VALUE(RIGHT($W$2,2)),COUNTBLANK($B$14:B37))</f>
        <v>42849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Út</v>
      </c>
      <c r="D38" s="32">
        <f ca="1">DATE(LEFT($W$2,4),VALUE(RIGHT($W$2,2)),COUNTBLANK($B$14:B38))</f>
        <v>42850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St</v>
      </c>
      <c r="D39" s="32">
        <f ca="1">DATE(LEFT($W$2,4),VALUE(RIGHT($W$2,2)),COUNTBLANK($B$14:B39))</f>
        <v>42851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Čt</v>
      </c>
      <c r="D40" s="32">
        <f ca="1">DATE(LEFT($W$2,4),VALUE(RIGHT($W$2,2)),COUNTBLANK($B$14:B40))</f>
        <v>42852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Pá</v>
      </c>
      <c r="D41" s="32">
        <f ca="1">DATE(LEFT($W$2,4),VALUE(RIGHT($W$2,2)),COUNTBLANK($B$14:B41))</f>
        <v>42853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So</v>
      </c>
      <c r="D42" s="32">
        <f ca="1">IF(AND(VALUE(RIGHT($W$2,2))=2,MOD(LEFT($W$2,4),4)&gt;0),"",DATE(LEFT($W$2,4),VALUE(RIGHT($W$2,2)),COUNTBLANK($B$14:B42)))</f>
        <v>42854</v>
      </c>
      <c r="E42" s="33" t="str">
        <f t="shared" ca="1" si="1"/>
        <v/>
      </c>
      <c r="F42" s="34" t="str">
        <f t="shared" ca="1" si="2"/>
        <v/>
      </c>
      <c r="G42" s="34" t="str">
        <f t="shared" ca="1" si="3"/>
        <v/>
      </c>
      <c r="H42" s="33" t="str">
        <f t="shared" ca="1" si="7"/>
        <v/>
      </c>
      <c r="I42" s="34" t="str">
        <f t="shared" ca="1" si="4"/>
        <v/>
      </c>
      <c r="J42" s="34" t="str">
        <f t="shared" ca="1" si="10"/>
        <v/>
      </c>
      <c r="K42" s="100" t="str">
        <f t="shared" ca="1" si="8"/>
        <v/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Ne</v>
      </c>
      <c r="D43" s="32">
        <f ca="1">IF(VALUE(RIGHT($W$2,2))=2,"",DATE(LEFT($W$2,4),VALUE(RIGHT($W$2,2)),COUNTBLANK($B$14:B43)))</f>
        <v>42855</v>
      </c>
      <c r="E43" s="33" t="str">
        <f t="shared" ca="1" si="1"/>
        <v/>
      </c>
      <c r="F43" s="34" t="str">
        <f t="shared" ca="1" si="2"/>
        <v/>
      </c>
      <c r="G43" s="34" t="str">
        <f t="shared" ca="1" si="3"/>
        <v/>
      </c>
      <c r="H43" s="33" t="str">
        <f t="shared" ca="1" si="7"/>
        <v/>
      </c>
      <c r="I43" s="34" t="str">
        <f t="shared" ca="1" si="4"/>
        <v/>
      </c>
      <c r="J43" s="34" t="str">
        <f t="shared" ca="1" si="10"/>
        <v/>
      </c>
      <c r="K43" s="100" t="str">
        <f t="shared" ca="1" si="8"/>
        <v/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/>
      </c>
      <c r="D44" s="32" t="str">
        <f ca="1">IF(OR(VALUE(RIGHT($W$2,2))=2,VALUE(RIGHT($W$2,2))=4,VALUE(RIGHT($W$2,2))=6,VALUE(RIGHT($W$2,2))=9,VALUE(RIGHT($W$2,2))=11),"",DATE(LEFT($W$2,4),VALUE(RIGHT($W$2,2)),COUNTBLANK($B$14:B44)))</f>
        <v/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144</v>
      </c>
      <c r="L45" s="99">
        <f ca="1">$J$7*SUM(L14:L44)</f>
        <v>16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35" priority="2">
      <formula>OR($C14="So",$C14="Ne")</formula>
    </cfRule>
    <cfRule type="expression" dxfId="34" priority="3">
      <formula>($L14=1)</formula>
    </cfRule>
    <cfRule type="expression" dxfId="33" priority="4">
      <formula>$C14=""</formula>
    </cfRule>
  </conditionalFormatting>
  <conditionalFormatting sqref="AA14:AA44">
    <cfRule type="cellIs" dxfId="32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5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2017-05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23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Květen</v>
      </c>
      <c r="E9" s="93"/>
      <c r="F9" s="113" t="s">
        <v>39</v>
      </c>
      <c r="G9" s="113"/>
      <c r="H9" s="113"/>
      <c r="I9" s="113"/>
      <c r="J9" s="36">
        <f ca="1">J8*J7</f>
        <v>184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Po</v>
      </c>
      <c r="D14" s="32">
        <f ca="1">DATE(LEFT($W$2,4),VALUE(RIGHT($W$2,2)),COUNTBLANK($B$14:B14))</f>
        <v>42856</v>
      </c>
      <c r="E14" s="33" t="str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/>
      </c>
      <c r="F14" s="34" t="str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/>
      </c>
      <c r="G14" s="34" t="str">
        <f t="shared" ref="G14:G44" ca="1" si="3">IF(AND(C14&lt;&gt;"",C14&lt;&gt;"So",C14&lt;&gt;"Ne",E14&lt;&gt;"",F14&lt;&gt;"",L14&lt;&gt;1),F14+SET_obed_delka,"")</f>
        <v/>
      </c>
      <c r="H14" s="33" t="str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/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 t="str">
        <f ca="1">IF(AND(C14&lt;&gt;"",C14&lt;&gt;"So",C14&lt;&gt;"Ne",L14&lt;&gt;1),$J$7-$J$7*SUMPRODUCT(AF14:AS14,$AF$47:$AS$47),"")</f>
        <v/>
      </c>
      <c r="L14" s="35">
        <f t="shared" ref="L14:L44" ca="1" si="5">IF(ISNA(MATCH(D14,SET_svatky,0)),"",IF(C14&lt;&gt;"",IF(OR(C14="So",C14="Ne"),0,1),""))</f>
        <v>1</v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Út</v>
      </c>
      <c r="D15" s="32">
        <f ca="1">DATE(LEFT($W$2,4),VALUE(RIGHT($W$2,2)),COUNTBLANK($B$14:B15))</f>
        <v>42857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St</v>
      </c>
      <c r="D16" s="32">
        <f ca="1">DATE(LEFT($W$2,4),VALUE(RIGHT($W$2,2)),COUNTBLANK($B$14:B16))</f>
        <v>42858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Čt</v>
      </c>
      <c r="D17" s="32">
        <f ca="1">DATE(LEFT($W$2,4),VALUE(RIGHT($W$2,2)),COUNTBLANK($B$14:B17))</f>
        <v>42859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Pá</v>
      </c>
      <c r="D18" s="32">
        <f ca="1">DATE(LEFT($W$2,4),VALUE(RIGHT($W$2,2)),COUNTBLANK($B$14:B18))</f>
        <v>42860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So</v>
      </c>
      <c r="D19" s="32">
        <f ca="1">DATE(LEFT($W$2,4),VALUE(RIGHT($W$2,2)),COUNTBLANK($B$14:B19))</f>
        <v>42861</v>
      </c>
      <c r="E19" s="33" t="str">
        <f t="shared" ca="1" si="1"/>
        <v/>
      </c>
      <c r="F19" s="34" t="str">
        <f t="shared" ca="1" si="2"/>
        <v/>
      </c>
      <c r="G19" s="34" t="str">
        <f t="shared" ca="1" si="3"/>
        <v/>
      </c>
      <c r="H19" s="33" t="str">
        <f t="shared" ca="1" si="7"/>
        <v/>
      </c>
      <c r="I19" s="34" t="str">
        <f t="shared" ca="1" si="4"/>
        <v/>
      </c>
      <c r="J19" s="34" t="str">
        <f t="shared" ca="1" si="10"/>
        <v/>
      </c>
      <c r="K19" s="100" t="str">
        <f t="shared" ca="1" si="8"/>
        <v/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Ne</v>
      </c>
      <c r="D20" s="32">
        <f ca="1">DATE(LEFT($W$2,4),VALUE(RIGHT($W$2,2)),COUNTBLANK($B$14:B20))</f>
        <v>42862</v>
      </c>
      <c r="E20" s="33" t="str">
        <f t="shared" ca="1" si="1"/>
        <v/>
      </c>
      <c r="F20" s="34" t="str">
        <f t="shared" ca="1" si="2"/>
        <v/>
      </c>
      <c r="G20" s="34" t="str">
        <f t="shared" ca="1" si="3"/>
        <v/>
      </c>
      <c r="H20" s="33" t="str">
        <f t="shared" ca="1" si="7"/>
        <v/>
      </c>
      <c r="I20" s="34" t="str">
        <f t="shared" ca="1" si="4"/>
        <v/>
      </c>
      <c r="J20" s="34" t="str">
        <f t="shared" ca="1" si="10"/>
        <v/>
      </c>
      <c r="K20" s="100" t="str">
        <f t="shared" ca="1" si="8"/>
        <v/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Po</v>
      </c>
      <c r="D21" s="32">
        <f ca="1">DATE(LEFT($W$2,4),VALUE(RIGHT($W$2,2)),COUNTBLANK($B$14:B21))</f>
        <v>42863</v>
      </c>
      <c r="E21" s="33" t="str">
        <f t="shared" ca="1" si="1"/>
        <v/>
      </c>
      <c r="F21" s="34" t="str">
        <f t="shared" ca="1" si="2"/>
        <v/>
      </c>
      <c r="G21" s="34" t="str">
        <f t="shared" ca="1" si="3"/>
        <v/>
      </c>
      <c r="H21" s="33" t="str">
        <f t="shared" ca="1" si="7"/>
        <v/>
      </c>
      <c r="I21" s="34" t="str">
        <f t="shared" ca="1" si="4"/>
        <v/>
      </c>
      <c r="J21" s="34" t="str">
        <f t="shared" ca="1" si="10"/>
        <v/>
      </c>
      <c r="K21" s="100" t="str">
        <f t="shared" ca="1" si="8"/>
        <v/>
      </c>
      <c r="L21" s="35">
        <f t="shared" ca="1" si="5"/>
        <v>1</v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Út</v>
      </c>
      <c r="D22" s="32">
        <f ca="1">DATE(LEFT($W$2,4),VALUE(RIGHT($W$2,2)),COUNTBLANK($B$14:B22))</f>
        <v>42864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St</v>
      </c>
      <c r="D23" s="32">
        <f ca="1">DATE(LEFT($W$2,4),VALUE(RIGHT($W$2,2)),COUNTBLANK($B$14:B23))</f>
        <v>42865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Čt</v>
      </c>
      <c r="D24" s="32">
        <f ca="1">DATE(LEFT($W$2,4),VALUE(RIGHT($W$2,2)),COUNTBLANK($B$14:B24))</f>
        <v>42866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Pá</v>
      </c>
      <c r="D25" s="32">
        <f ca="1">DATE(LEFT($W$2,4),VALUE(RIGHT($W$2,2)),COUNTBLANK($B$14:B25))</f>
        <v>42867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So</v>
      </c>
      <c r="D26" s="32">
        <f ca="1">DATE(LEFT($W$2,4),VALUE(RIGHT($W$2,2)),COUNTBLANK($B$14:B26))</f>
        <v>42868</v>
      </c>
      <c r="E26" s="33" t="str">
        <f t="shared" ca="1" si="1"/>
        <v/>
      </c>
      <c r="F26" s="34" t="str">
        <f t="shared" ca="1" si="2"/>
        <v/>
      </c>
      <c r="G26" s="34" t="str">
        <f t="shared" ca="1" si="3"/>
        <v/>
      </c>
      <c r="H26" s="33" t="str">
        <f t="shared" ca="1" si="7"/>
        <v/>
      </c>
      <c r="I26" s="34" t="str">
        <f t="shared" ca="1" si="4"/>
        <v/>
      </c>
      <c r="J26" s="34" t="str">
        <f t="shared" ca="1" si="10"/>
        <v/>
      </c>
      <c r="K26" s="100" t="str">
        <f t="shared" ca="1" si="8"/>
        <v/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Ne</v>
      </c>
      <c r="D27" s="32">
        <f ca="1">DATE(LEFT($W$2,4),VALUE(RIGHT($W$2,2)),COUNTBLANK($B$14:B27))</f>
        <v>42869</v>
      </c>
      <c r="E27" s="33" t="str">
        <f t="shared" ca="1" si="1"/>
        <v/>
      </c>
      <c r="F27" s="34" t="str">
        <f t="shared" ca="1" si="2"/>
        <v/>
      </c>
      <c r="G27" s="34" t="str">
        <f t="shared" ca="1" si="3"/>
        <v/>
      </c>
      <c r="H27" s="33" t="str">
        <f t="shared" ca="1" si="7"/>
        <v/>
      </c>
      <c r="I27" s="34" t="str">
        <f t="shared" ca="1" si="4"/>
        <v/>
      </c>
      <c r="J27" s="34" t="str">
        <f t="shared" ca="1" si="10"/>
        <v/>
      </c>
      <c r="K27" s="100" t="str">
        <f t="shared" ca="1" si="8"/>
        <v/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Po</v>
      </c>
      <c r="D28" s="32">
        <f ca="1">DATE(LEFT($W$2,4),VALUE(RIGHT($W$2,2)),COUNTBLANK($B$14:B28))</f>
        <v>42870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Út</v>
      </c>
      <c r="D29" s="32">
        <f ca="1">DATE(LEFT($W$2,4),VALUE(RIGHT($W$2,2)),COUNTBLANK($B$14:B29))</f>
        <v>42871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St</v>
      </c>
      <c r="D30" s="32">
        <f ca="1">DATE(LEFT($W$2,4),VALUE(RIGHT($W$2,2)),COUNTBLANK($B$14:B30))</f>
        <v>42872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Čt</v>
      </c>
      <c r="D31" s="32">
        <f ca="1">DATE(LEFT($W$2,4),VALUE(RIGHT($W$2,2)),COUNTBLANK($B$14:B31))</f>
        <v>42873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Pá</v>
      </c>
      <c r="D32" s="32">
        <f ca="1">DATE(LEFT($W$2,4),VALUE(RIGHT($W$2,2)),COUNTBLANK($B$14:B32))</f>
        <v>42874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So</v>
      </c>
      <c r="D33" s="32">
        <f ca="1">DATE(LEFT($W$2,4),VALUE(RIGHT($W$2,2)),COUNTBLANK($B$14:B33))</f>
        <v>42875</v>
      </c>
      <c r="E33" s="33" t="str">
        <f t="shared" ca="1" si="1"/>
        <v/>
      </c>
      <c r="F33" s="34" t="str">
        <f t="shared" ca="1" si="2"/>
        <v/>
      </c>
      <c r="G33" s="34" t="str">
        <f t="shared" ca="1" si="3"/>
        <v/>
      </c>
      <c r="H33" s="33" t="str">
        <f t="shared" ca="1" si="7"/>
        <v/>
      </c>
      <c r="I33" s="34" t="str">
        <f t="shared" ca="1" si="4"/>
        <v/>
      </c>
      <c r="J33" s="34" t="str">
        <f t="shared" ca="1" si="10"/>
        <v/>
      </c>
      <c r="K33" s="100" t="str">
        <f t="shared" ca="1" si="8"/>
        <v/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Ne</v>
      </c>
      <c r="D34" s="32">
        <f ca="1">DATE(LEFT($W$2,4),VALUE(RIGHT($W$2,2)),COUNTBLANK($B$14:B34))</f>
        <v>42876</v>
      </c>
      <c r="E34" s="33" t="str">
        <f t="shared" ca="1" si="1"/>
        <v/>
      </c>
      <c r="F34" s="34" t="str">
        <f t="shared" ca="1" si="2"/>
        <v/>
      </c>
      <c r="G34" s="34" t="str">
        <f t="shared" ca="1" si="3"/>
        <v/>
      </c>
      <c r="H34" s="33" t="str">
        <f t="shared" ca="1" si="7"/>
        <v/>
      </c>
      <c r="I34" s="34" t="str">
        <f t="shared" ca="1" si="4"/>
        <v/>
      </c>
      <c r="J34" s="34" t="str">
        <f t="shared" ca="1" si="10"/>
        <v/>
      </c>
      <c r="K34" s="100" t="str">
        <f t="shared" ca="1" si="8"/>
        <v/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Po</v>
      </c>
      <c r="D35" s="32">
        <f ca="1">DATE(LEFT($W$2,4),VALUE(RIGHT($W$2,2)),COUNTBLANK($B$14:B35))</f>
        <v>42877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Út</v>
      </c>
      <c r="D36" s="32">
        <f ca="1">DATE(LEFT($W$2,4),VALUE(RIGHT($W$2,2)),COUNTBLANK($B$14:B36))</f>
        <v>42878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St</v>
      </c>
      <c r="D37" s="32">
        <f ca="1">DATE(LEFT($W$2,4),VALUE(RIGHT($W$2,2)),COUNTBLANK($B$14:B37))</f>
        <v>42879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Čt</v>
      </c>
      <c r="D38" s="32">
        <f ca="1">DATE(LEFT($W$2,4),VALUE(RIGHT($W$2,2)),COUNTBLANK($B$14:B38))</f>
        <v>42880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Pá</v>
      </c>
      <c r="D39" s="32">
        <f ca="1">DATE(LEFT($W$2,4),VALUE(RIGHT($W$2,2)),COUNTBLANK($B$14:B39))</f>
        <v>42881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So</v>
      </c>
      <c r="D40" s="32">
        <f ca="1">DATE(LEFT($W$2,4),VALUE(RIGHT($W$2,2)),COUNTBLANK($B$14:B40))</f>
        <v>42882</v>
      </c>
      <c r="E40" s="33" t="str">
        <f t="shared" ca="1" si="1"/>
        <v/>
      </c>
      <c r="F40" s="34" t="str">
        <f t="shared" ca="1" si="2"/>
        <v/>
      </c>
      <c r="G40" s="34" t="str">
        <f t="shared" ca="1" si="3"/>
        <v/>
      </c>
      <c r="H40" s="33" t="str">
        <f t="shared" ca="1" si="7"/>
        <v/>
      </c>
      <c r="I40" s="34" t="str">
        <f t="shared" ca="1" si="4"/>
        <v/>
      </c>
      <c r="J40" s="34" t="str">
        <f t="shared" ca="1" si="10"/>
        <v/>
      </c>
      <c r="K40" s="100" t="str">
        <f t="shared" ca="1" si="8"/>
        <v/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Ne</v>
      </c>
      <c r="D41" s="32">
        <f ca="1">DATE(LEFT($W$2,4),VALUE(RIGHT($W$2,2)),COUNTBLANK($B$14:B41))</f>
        <v>42883</v>
      </c>
      <c r="E41" s="33" t="str">
        <f t="shared" ca="1" si="1"/>
        <v/>
      </c>
      <c r="F41" s="34" t="str">
        <f t="shared" ca="1" si="2"/>
        <v/>
      </c>
      <c r="G41" s="34" t="str">
        <f t="shared" ca="1" si="3"/>
        <v/>
      </c>
      <c r="H41" s="33" t="str">
        <f t="shared" ca="1" si="7"/>
        <v/>
      </c>
      <c r="I41" s="34" t="str">
        <f t="shared" ca="1" si="4"/>
        <v/>
      </c>
      <c r="J41" s="34" t="str">
        <f t="shared" ca="1" si="10"/>
        <v/>
      </c>
      <c r="K41" s="100" t="str">
        <f t="shared" ca="1" si="8"/>
        <v/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Po</v>
      </c>
      <c r="D42" s="32">
        <f ca="1">IF(AND(VALUE(RIGHT($W$2,2))=2,MOD(LEFT($W$2,4),4)&gt;0),"",DATE(LEFT($W$2,4),VALUE(RIGHT($W$2,2)),COUNTBLANK($B$14:B42)))</f>
        <v>42884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Út</v>
      </c>
      <c r="D43" s="32">
        <f ca="1">IF(VALUE(RIGHT($W$2,2))=2,"",DATE(LEFT($W$2,4),VALUE(RIGHT($W$2,2)),COUNTBLANK($B$14:B43)))</f>
        <v>42885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St</v>
      </c>
      <c r="D44" s="32">
        <f ca="1">IF(OR(VALUE(RIGHT($W$2,2))=2,VALUE(RIGHT($W$2,2))=4,VALUE(RIGHT($W$2,2))=6,VALUE(RIGHT($W$2,2))=9,VALUE(RIGHT($W$2,2))=11),"",DATE(LEFT($W$2,4),VALUE(RIGHT($W$2,2)),COUNTBLANK($B$14:B44)))</f>
        <v>42886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7"/>
        <v>0.6875</v>
      </c>
      <c r="I44" s="34" t="str">
        <f t="shared" ca="1" si="4"/>
        <v/>
      </c>
      <c r="J44" s="34" t="str">
        <f t="shared" ca="1" si="10"/>
        <v/>
      </c>
      <c r="K44" s="100">
        <f t="shared" ca="1" si="8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168</v>
      </c>
      <c r="L45" s="99">
        <f ca="1">$J$7*SUM(L14:L44)</f>
        <v>16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31" priority="2">
      <formula>OR($C14="So",$C14="Ne")</formula>
    </cfRule>
    <cfRule type="expression" dxfId="30" priority="3">
      <formula>($L14=1)</formula>
    </cfRule>
    <cfRule type="expression" dxfId="29" priority="4">
      <formula>$C14=""</formula>
    </cfRule>
  </conditionalFormatting>
  <conditionalFormatting sqref="AA14:AA44">
    <cfRule type="cellIs" dxfId="28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6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2017-06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22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Červen</v>
      </c>
      <c r="E9" s="93"/>
      <c r="F9" s="113" t="s">
        <v>39</v>
      </c>
      <c r="G9" s="113"/>
      <c r="H9" s="113"/>
      <c r="I9" s="113"/>
      <c r="J9" s="36">
        <f ca="1">J8*J7</f>
        <v>176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Čt</v>
      </c>
      <c r="D14" s="32">
        <f ca="1">DATE(LEFT($W$2,4),VALUE(RIGHT($W$2,2)),COUNTBLANK($B$14:B14))</f>
        <v>42887</v>
      </c>
      <c r="E14" s="33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>0.33333333333333331</v>
      </c>
      <c r="F14" s="34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>0.5</v>
      </c>
      <c r="G14" s="34">
        <f t="shared" ref="G14:G44" ca="1" si="3">IF(AND(C14&lt;&gt;"",C14&lt;&gt;"So",C14&lt;&gt;"Ne",E14&lt;&gt;"",F14&lt;&gt;"",L14&lt;&gt;1),F14+SET_obed_delka,"")</f>
        <v>0.52083333333333337</v>
      </c>
      <c r="H14" s="33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>0.6875</v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>
        <f ca="1">IF(AND(C14&lt;&gt;"",C14&lt;&gt;"So",C14&lt;&gt;"Ne",L14&lt;&gt;1),$J$7-$J$7*SUMPRODUCT(AF14:AS14,$AF$47:$AS$47),"")</f>
        <v>8</v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Pá</v>
      </c>
      <c r="D15" s="32">
        <f ca="1">DATE(LEFT($W$2,4),VALUE(RIGHT($W$2,2)),COUNTBLANK($B$14:B15))</f>
        <v>42888</v>
      </c>
      <c r="E15" s="33">
        <f t="shared" ca="1" si="1"/>
        <v>0.33333333333333331</v>
      </c>
      <c r="F15" s="34">
        <f t="shared" ca="1" si="2"/>
        <v>0.5</v>
      </c>
      <c r="G15" s="34">
        <f t="shared" ca="1" si="3"/>
        <v>0.52083333333333337</v>
      </c>
      <c r="H15" s="33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>0.6875</v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>
        <f t="shared" ref="K15:K44" ca="1" si="8">IF(AND(C15&lt;&gt;"",C15&lt;&gt;"So",C15&lt;&gt;"Ne",L15&lt;&gt;1),$J$7-$J$7*SUMPRODUCT(AF15:AS15,$AF$47:$AS$47),"")</f>
        <v>8</v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So</v>
      </c>
      <c r="D16" s="32">
        <f ca="1">DATE(LEFT($W$2,4),VALUE(RIGHT($W$2,2)),COUNTBLANK($B$14:B16))</f>
        <v>42889</v>
      </c>
      <c r="E16" s="33" t="str">
        <f t="shared" ca="1" si="1"/>
        <v/>
      </c>
      <c r="F16" s="34" t="str">
        <f t="shared" ca="1" si="2"/>
        <v/>
      </c>
      <c r="G16" s="34" t="str">
        <f t="shared" ca="1" si="3"/>
        <v/>
      </c>
      <c r="H16" s="33" t="str">
        <f t="shared" ca="1" si="7"/>
        <v/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 t="str">
        <f t="shared" ca="1" si="8"/>
        <v/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Ne</v>
      </c>
      <c r="D17" s="32">
        <f ca="1">DATE(LEFT($W$2,4),VALUE(RIGHT($W$2,2)),COUNTBLANK($B$14:B17))</f>
        <v>42890</v>
      </c>
      <c r="E17" s="33" t="str">
        <f t="shared" ca="1" si="1"/>
        <v/>
      </c>
      <c r="F17" s="34" t="str">
        <f t="shared" ca="1" si="2"/>
        <v/>
      </c>
      <c r="G17" s="34" t="str">
        <f t="shared" ca="1" si="3"/>
        <v/>
      </c>
      <c r="H17" s="33" t="str">
        <f t="shared" ca="1" si="7"/>
        <v/>
      </c>
      <c r="I17" s="34" t="str">
        <f t="shared" ca="1" si="4"/>
        <v/>
      </c>
      <c r="J17" s="34" t="str">
        <f t="shared" ca="1" si="10"/>
        <v/>
      </c>
      <c r="K17" s="100" t="str">
        <f t="shared" ca="1" si="8"/>
        <v/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Po</v>
      </c>
      <c r="D18" s="32">
        <f ca="1">DATE(LEFT($W$2,4),VALUE(RIGHT($W$2,2)),COUNTBLANK($B$14:B18))</f>
        <v>42891</v>
      </c>
      <c r="E18" s="33">
        <f t="shared" ca="1" si="1"/>
        <v>0.33333333333333331</v>
      </c>
      <c r="F18" s="34">
        <f t="shared" ca="1" si="2"/>
        <v>0.5</v>
      </c>
      <c r="G18" s="34">
        <f t="shared" ca="1" si="3"/>
        <v>0.52083333333333337</v>
      </c>
      <c r="H18" s="33">
        <f t="shared" ca="1" si="7"/>
        <v>0.6875</v>
      </c>
      <c r="I18" s="34" t="str">
        <f t="shared" ca="1" si="4"/>
        <v/>
      </c>
      <c r="J18" s="34" t="str">
        <f t="shared" ca="1" si="10"/>
        <v/>
      </c>
      <c r="K18" s="100">
        <f t="shared" ca="1" si="8"/>
        <v>8</v>
      </c>
      <c r="L18" s="35" t="str">
        <f t="shared" ca="1" si="5"/>
        <v/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Út</v>
      </c>
      <c r="D19" s="32">
        <f ca="1">DATE(LEFT($W$2,4),VALUE(RIGHT($W$2,2)),COUNTBLANK($B$14:B19))</f>
        <v>42892</v>
      </c>
      <c r="E19" s="33">
        <f t="shared" ca="1" si="1"/>
        <v>0.33333333333333331</v>
      </c>
      <c r="F19" s="34">
        <f t="shared" ca="1" si="2"/>
        <v>0.5</v>
      </c>
      <c r="G19" s="34">
        <f t="shared" ca="1" si="3"/>
        <v>0.52083333333333337</v>
      </c>
      <c r="H19" s="33">
        <f t="shared" ca="1" si="7"/>
        <v>0.6875</v>
      </c>
      <c r="I19" s="34" t="str">
        <f t="shared" ca="1" si="4"/>
        <v/>
      </c>
      <c r="J19" s="34" t="str">
        <f t="shared" ca="1" si="10"/>
        <v/>
      </c>
      <c r="K19" s="100">
        <f t="shared" ca="1" si="8"/>
        <v>8</v>
      </c>
      <c r="L19" s="35" t="str">
        <f t="shared" ca="1" si="5"/>
        <v/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St</v>
      </c>
      <c r="D20" s="32">
        <f ca="1">DATE(LEFT($W$2,4),VALUE(RIGHT($W$2,2)),COUNTBLANK($B$14:B20))</f>
        <v>42893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Čt</v>
      </c>
      <c r="D21" s="32">
        <f ca="1">DATE(LEFT($W$2,4),VALUE(RIGHT($W$2,2)),COUNTBLANK($B$14:B21))</f>
        <v>42894</v>
      </c>
      <c r="E21" s="33">
        <f t="shared" ca="1" si="1"/>
        <v>0.33333333333333331</v>
      </c>
      <c r="F21" s="34">
        <f t="shared" ca="1" si="2"/>
        <v>0.5</v>
      </c>
      <c r="G21" s="34">
        <f t="shared" ca="1" si="3"/>
        <v>0.52083333333333337</v>
      </c>
      <c r="H21" s="33">
        <f t="shared" ca="1" si="7"/>
        <v>0.6875</v>
      </c>
      <c r="I21" s="34" t="str">
        <f t="shared" ca="1" si="4"/>
        <v/>
      </c>
      <c r="J21" s="34" t="str">
        <f t="shared" ca="1" si="10"/>
        <v/>
      </c>
      <c r="K21" s="100">
        <f t="shared" ca="1" si="8"/>
        <v>8</v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Pá</v>
      </c>
      <c r="D22" s="32">
        <f ca="1">DATE(LEFT($W$2,4),VALUE(RIGHT($W$2,2)),COUNTBLANK($B$14:B22))</f>
        <v>42895</v>
      </c>
      <c r="E22" s="33">
        <f t="shared" ca="1" si="1"/>
        <v>0.33333333333333331</v>
      </c>
      <c r="F22" s="34">
        <f t="shared" ca="1" si="2"/>
        <v>0.5</v>
      </c>
      <c r="G22" s="34">
        <f t="shared" ca="1" si="3"/>
        <v>0.52083333333333337</v>
      </c>
      <c r="H22" s="33">
        <f t="shared" ca="1" si="7"/>
        <v>0.6875</v>
      </c>
      <c r="I22" s="34" t="str">
        <f t="shared" ca="1" si="4"/>
        <v/>
      </c>
      <c r="J22" s="34" t="str">
        <f t="shared" ca="1" si="10"/>
        <v/>
      </c>
      <c r="K22" s="100">
        <f t="shared" ca="1" si="8"/>
        <v>8</v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So</v>
      </c>
      <c r="D23" s="32">
        <f ca="1">DATE(LEFT($W$2,4),VALUE(RIGHT($W$2,2)),COUNTBLANK($B$14:B23))</f>
        <v>42896</v>
      </c>
      <c r="E23" s="33" t="str">
        <f t="shared" ca="1" si="1"/>
        <v/>
      </c>
      <c r="F23" s="34" t="str">
        <f t="shared" ca="1" si="2"/>
        <v/>
      </c>
      <c r="G23" s="34" t="str">
        <f t="shared" ca="1" si="3"/>
        <v/>
      </c>
      <c r="H23" s="33" t="str">
        <f t="shared" ca="1" si="7"/>
        <v/>
      </c>
      <c r="I23" s="34" t="str">
        <f t="shared" ca="1" si="4"/>
        <v/>
      </c>
      <c r="J23" s="34" t="str">
        <f t="shared" ca="1" si="10"/>
        <v/>
      </c>
      <c r="K23" s="100" t="str">
        <f t="shared" ca="1" si="8"/>
        <v/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Ne</v>
      </c>
      <c r="D24" s="32">
        <f ca="1">DATE(LEFT($W$2,4),VALUE(RIGHT($W$2,2)),COUNTBLANK($B$14:B24))</f>
        <v>42897</v>
      </c>
      <c r="E24" s="33" t="str">
        <f t="shared" ca="1" si="1"/>
        <v/>
      </c>
      <c r="F24" s="34" t="str">
        <f t="shared" ca="1" si="2"/>
        <v/>
      </c>
      <c r="G24" s="34" t="str">
        <f t="shared" ca="1" si="3"/>
        <v/>
      </c>
      <c r="H24" s="33" t="str">
        <f t="shared" ca="1" si="7"/>
        <v/>
      </c>
      <c r="I24" s="34" t="str">
        <f t="shared" ca="1" si="4"/>
        <v/>
      </c>
      <c r="J24" s="34" t="str">
        <f t="shared" ca="1" si="10"/>
        <v/>
      </c>
      <c r="K24" s="100" t="str">
        <f t="shared" ca="1" si="8"/>
        <v/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Po</v>
      </c>
      <c r="D25" s="32">
        <f ca="1">DATE(LEFT($W$2,4),VALUE(RIGHT($W$2,2)),COUNTBLANK($B$14:B25))</f>
        <v>42898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Út</v>
      </c>
      <c r="D26" s="32">
        <f ca="1">DATE(LEFT($W$2,4),VALUE(RIGHT($W$2,2)),COUNTBLANK($B$14:B26))</f>
        <v>42899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St</v>
      </c>
      <c r="D27" s="32">
        <f ca="1">DATE(LEFT($W$2,4),VALUE(RIGHT($W$2,2)),COUNTBLANK($B$14:B27))</f>
        <v>42900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Čt</v>
      </c>
      <c r="D28" s="32">
        <f ca="1">DATE(LEFT($W$2,4),VALUE(RIGHT($W$2,2)),COUNTBLANK($B$14:B28))</f>
        <v>42901</v>
      </c>
      <c r="E28" s="33">
        <f t="shared" ca="1" si="1"/>
        <v>0.33333333333333331</v>
      </c>
      <c r="F28" s="34">
        <f t="shared" ca="1" si="2"/>
        <v>0.5</v>
      </c>
      <c r="G28" s="34">
        <f t="shared" ca="1" si="3"/>
        <v>0.52083333333333337</v>
      </c>
      <c r="H28" s="33">
        <f t="shared" ca="1" si="7"/>
        <v>0.6875</v>
      </c>
      <c r="I28" s="34" t="str">
        <f t="shared" ca="1" si="4"/>
        <v/>
      </c>
      <c r="J28" s="34" t="str">
        <f t="shared" ca="1" si="10"/>
        <v/>
      </c>
      <c r="K28" s="100">
        <f t="shared" ca="1" si="8"/>
        <v>8</v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Pá</v>
      </c>
      <c r="D29" s="32">
        <f ca="1">DATE(LEFT($W$2,4),VALUE(RIGHT($W$2,2)),COUNTBLANK($B$14:B29))</f>
        <v>42902</v>
      </c>
      <c r="E29" s="33">
        <f t="shared" ca="1" si="1"/>
        <v>0.33333333333333331</v>
      </c>
      <c r="F29" s="34">
        <f t="shared" ca="1" si="2"/>
        <v>0.5</v>
      </c>
      <c r="G29" s="34">
        <f t="shared" ca="1" si="3"/>
        <v>0.52083333333333337</v>
      </c>
      <c r="H29" s="33">
        <f t="shared" ca="1" si="7"/>
        <v>0.6875</v>
      </c>
      <c r="I29" s="34" t="str">
        <f t="shared" ca="1" si="4"/>
        <v/>
      </c>
      <c r="J29" s="34" t="str">
        <f t="shared" ca="1" si="10"/>
        <v/>
      </c>
      <c r="K29" s="100">
        <f t="shared" ca="1" si="8"/>
        <v>8</v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So</v>
      </c>
      <c r="D30" s="32">
        <f ca="1">DATE(LEFT($W$2,4),VALUE(RIGHT($W$2,2)),COUNTBLANK($B$14:B30))</f>
        <v>42903</v>
      </c>
      <c r="E30" s="33" t="str">
        <f t="shared" ca="1" si="1"/>
        <v/>
      </c>
      <c r="F30" s="34" t="str">
        <f t="shared" ca="1" si="2"/>
        <v/>
      </c>
      <c r="G30" s="34" t="str">
        <f t="shared" ca="1" si="3"/>
        <v/>
      </c>
      <c r="H30" s="33" t="str">
        <f t="shared" ca="1" si="7"/>
        <v/>
      </c>
      <c r="I30" s="34" t="str">
        <f t="shared" ca="1" si="4"/>
        <v/>
      </c>
      <c r="J30" s="34" t="str">
        <f t="shared" ca="1" si="10"/>
        <v/>
      </c>
      <c r="K30" s="100" t="str">
        <f t="shared" ca="1" si="8"/>
        <v/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Ne</v>
      </c>
      <c r="D31" s="32">
        <f ca="1">DATE(LEFT($W$2,4),VALUE(RIGHT($W$2,2)),COUNTBLANK($B$14:B31))</f>
        <v>42904</v>
      </c>
      <c r="E31" s="33" t="str">
        <f t="shared" ca="1" si="1"/>
        <v/>
      </c>
      <c r="F31" s="34" t="str">
        <f t="shared" ca="1" si="2"/>
        <v/>
      </c>
      <c r="G31" s="34" t="str">
        <f t="shared" ca="1" si="3"/>
        <v/>
      </c>
      <c r="H31" s="33" t="str">
        <f t="shared" ca="1" si="7"/>
        <v/>
      </c>
      <c r="I31" s="34" t="str">
        <f t="shared" ca="1" si="4"/>
        <v/>
      </c>
      <c r="J31" s="34" t="str">
        <f t="shared" ca="1" si="10"/>
        <v/>
      </c>
      <c r="K31" s="100" t="str">
        <f t="shared" ca="1" si="8"/>
        <v/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Po</v>
      </c>
      <c r="D32" s="32">
        <f ca="1">DATE(LEFT($W$2,4),VALUE(RIGHT($W$2,2)),COUNTBLANK($B$14:B32))</f>
        <v>42905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Út</v>
      </c>
      <c r="D33" s="32">
        <f ca="1">DATE(LEFT($W$2,4),VALUE(RIGHT($W$2,2)),COUNTBLANK($B$14:B33))</f>
        <v>42906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St</v>
      </c>
      <c r="D34" s="32">
        <f ca="1">DATE(LEFT($W$2,4),VALUE(RIGHT($W$2,2)),COUNTBLANK($B$14:B34))</f>
        <v>42907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Čt</v>
      </c>
      <c r="D35" s="32">
        <f ca="1">DATE(LEFT($W$2,4),VALUE(RIGHT($W$2,2)),COUNTBLANK($B$14:B35))</f>
        <v>42908</v>
      </c>
      <c r="E35" s="33">
        <f t="shared" ca="1" si="1"/>
        <v>0.33333333333333331</v>
      </c>
      <c r="F35" s="34">
        <f t="shared" ca="1" si="2"/>
        <v>0.5</v>
      </c>
      <c r="G35" s="34">
        <f t="shared" ca="1" si="3"/>
        <v>0.52083333333333337</v>
      </c>
      <c r="H35" s="33">
        <f t="shared" ca="1" si="7"/>
        <v>0.6875</v>
      </c>
      <c r="I35" s="34" t="str">
        <f t="shared" ca="1" si="4"/>
        <v/>
      </c>
      <c r="J35" s="34" t="str">
        <f t="shared" ca="1" si="10"/>
        <v/>
      </c>
      <c r="K35" s="100">
        <f t="shared" ca="1" si="8"/>
        <v>8</v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Pá</v>
      </c>
      <c r="D36" s="32">
        <f ca="1">DATE(LEFT($W$2,4),VALUE(RIGHT($W$2,2)),COUNTBLANK($B$14:B36))</f>
        <v>42909</v>
      </c>
      <c r="E36" s="33">
        <f t="shared" ca="1" si="1"/>
        <v>0.33333333333333331</v>
      </c>
      <c r="F36" s="34">
        <f t="shared" ca="1" si="2"/>
        <v>0.5</v>
      </c>
      <c r="G36" s="34">
        <f t="shared" ca="1" si="3"/>
        <v>0.52083333333333337</v>
      </c>
      <c r="H36" s="33">
        <f t="shared" ca="1" si="7"/>
        <v>0.6875</v>
      </c>
      <c r="I36" s="34" t="str">
        <f t="shared" ca="1" si="4"/>
        <v/>
      </c>
      <c r="J36" s="34" t="str">
        <f t="shared" ca="1" si="10"/>
        <v/>
      </c>
      <c r="K36" s="100">
        <f t="shared" ca="1" si="8"/>
        <v>8</v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So</v>
      </c>
      <c r="D37" s="32">
        <f ca="1">DATE(LEFT($W$2,4),VALUE(RIGHT($W$2,2)),COUNTBLANK($B$14:B37))</f>
        <v>42910</v>
      </c>
      <c r="E37" s="33" t="str">
        <f t="shared" ca="1" si="1"/>
        <v/>
      </c>
      <c r="F37" s="34" t="str">
        <f t="shared" ca="1" si="2"/>
        <v/>
      </c>
      <c r="G37" s="34" t="str">
        <f t="shared" ca="1" si="3"/>
        <v/>
      </c>
      <c r="H37" s="33" t="str">
        <f t="shared" ca="1" si="7"/>
        <v/>
      </c>
      <c r="I37" s="34" t="str">
        <f t="shared" ca="1" si="4"/>
        <v/>
      </c>
      <c r="J37" s="34" t="str">
        <f t="shared" ca="1" si="10"/>
        <v/>
      </c>
      <c r="K37" s="100" t="str">
        <f t="shared" ca="1" si="8"/>
        <v/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Ne</v>
      </c>
      <c r="D38" s="32">
        <f ca="1">DATE(LEFT($W$2,4),VALUE(RIGHT($W$2,2)),COUNTBLANK($B$14:B38))</f>
        <v>42911</v>
      </c>
      <c r="E38" s="33" t="str">
        <f t="shared" ca="1" si="1"/>
        <v/>
      </c>
      <c r="F38" s="34" t="str">
        <f t="shared" ca="1" si="2"/>
        <v/>
      </c>
      <c r="G38" s="34" t="str">
        <f t="shared" ca="1" si="3"/>
        <v/>
      </c>
      <c r="H38" s="33" t="str">
        <f t="shared" ca="1" si="7"/>
        <v/>
      </c>
      <c r="I38" s="34" t="str">
        <f t="shared" ca="1" si="4"/>
        <v/>
      </c>
      <c r="J38" s="34" t="str">
        <f t="shared" ca="1" si="10"/>
        <v/>
      </c>
      <c r="K38" s="100" t="str">
        <f t="shared" ca="1" si="8"/>
        <v/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Po</v>
      </c>
      <c r="D39" s="32">
        <f ca="1">DATE(LEFT($W$2,4),VALUE(RIGHT($W$2,2)),COUNTBLANK($B$14:B39))</f>
        <v>42912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Út</v>
      </c>
      <c r="D40" s="32">
        <f ca="1">DATE(LEFT($W$2,4),VALUE(RIGHT($W$2,2)),COUNTBLANK($B$14:B40))</f>
        <v>42913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St</v>
      </c>
      <c r="D41" s="32">
        <f ca="1">DATE(LEFT($W$2,4),VALUE(RIGHT($W$2,2)),COUNTBLANK($B$14:B41))</f>
        <v>42914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Čt</v>
      </c>
      <c r="D42" s="32">
        <f ca="1">IF(AND(VALUE(RIGHT($W$2,2))=2,MOD(LEFT($W$2,4),4)&gt;0),"",DATE(LEFT($W$2,4),VALUE(RIGHT($W$2,2)),COUNTBLANK($B$14:B42)))</f>
        <v>42915</v>
      </c>
      <c r="E42" s="33">
        <f t="shared" ca="1" si="1"/>
        <v>0.33333333333333331</v>
      </c>
      <c r="F42" s="34">
        <f t="shared" ca="1" si="2"/>
        <v>0.5</v>
      </c>
      <c r="G42" s="34">
        <f t="shared" ca="1" si="3"/>
        <v>0.52083333333333337</v>
      </c>
      <c r="H42" s="33">
        <f t="shared" ca="1" si="7"/>
        <v>0.6875</v>
      </c>
      <c r="I42" s="34" t="str">
        <f t="shared" ca="1" si="4"/>
        <v/>
      </c>
      <c r="J42" s="34" t="str">
        <f t="shared" ca="1" si="10"/>
        <v/>
      </c>
      <c r="K42" s="100">
        <f t="shared" ca="1" si="8"/>
        <v>8</v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Pá</v>
      </c>
      <c r="D43" s="32">
        <f ca="1">IF(VALUE(RIGHT($W$2,2))=2,"",DATE(LEFT($W$2,4),VALUE(RIGHT($W$2,2)),COUNTBLANK($B$14:B43)))</f>
        <v>42916</v>
      </c>
      <c r="E43" s="33">
        <f t="shared" ca="1" si="1"/>
        <v>0.33333333333333331</v>
      </c>
      <c r="F43" s="34">
        <f t="shared" ca="1" si="2"/>
        <v>0.5</v>
      </c>
      <c r="G43" s="34">
        <f t="shared" ca="1" si="3"/>
        <v>0.52083333333333337</v>
      </c>
      <c r="H43" s="33">
        <f t="shared" ca="1" si="7"/>
        <v>0.6875</v>
      </c>
      <c r="I43" s="34" t="str">
        <f t="shared" ca="1" si="4"/>
        <v/>
      </c>
      <c r="J43" s="34" t="str">
        <f t="shared" ca="1" si="10"/>
        <v/>
      </c>
      <c r="K43" s="100">
        <f t="shared" ca="1" si="8"/>
        <v>8</v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/>
      </c>
      <c r="D44" s="32" t="str">
        <f ca="1">IF(OR(VALUE(RIGHT($W$2,2))=2,VALUE(RIGHT($W$2,2))=4,VALUE(RIGHT($W$2,2))=6,VALUE(RIGHT($W$2,2))=9,VALUE(RIGHT($W$2,2))=11),"",DATE(LEFT($W$2,4),VALUE(RIGHT($W$2,2)),COUNTBLANK($B$14:B44)))</f>
        <v/>
      </c>
      <c r="E44" s="33" t="str">
        <f t="shared" ca="1" si="1"/>
        <v/>
      </c>
      <c r="F44" s="34" t="str">
        <f t="shared" ca="1" si="2"/>
        <v/>
      </c>
      <c r="G44" s="34" t="str">
        <f t="shared" ca="1" si="3"/>
        <v/>
      </c>
      <c r="H44" s="33" t="str">
        <f t="shared" ca="1" si="7"/>
        <v/>
      </c>
      <c r="I44" s="34" t="str">
        <f t="shared" ca="1" si="4"/>
        <v/>
      </c>
      <c r="J44" s="34" t="str">
        <f t="shared" ca="1" si="10"/>
        <v/>
      </c>
      <c r="K44" s="100" t="str">
        <f t="shared" ca="1" si="8"/>
        <v/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176</v>
      </c>
      <c r="L45" s="99">
        <f ca="1">$J$7*SUM(L14:L44)</f>
        <v>0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27" priority="2">
      <formula>OR($C14="So",$C14="Ne")</formula>
    </cfRule>
    <cfRule type="expression" dxfId="26" priority="3">
      <formula>($L14=1)</formula>
    </cfRule>
    <cfRule type="expression" dxfId="25" priority="4">
      <formula>$C14=""</formula>
    </cfRule>
  </conditionalFormatting>
  <conditionalFormatting sqref="AA14:AA44">
    <cfRule type="cellIs" dxfId="24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07">
    <tabColor theme="9" tint="0.79998168889431442"/>
  </sheetPr>
  <dimension ref="A1:AT53"/>
  <sheetViews>
    <sheetView showGridLines="0" showRowColHeaders="0" zoomScaleNormal="100" workbookViewId="0">
      <selection activeCell="M14" sqref="M14"/>
    </sheetView>
  </sheetViews>
  <sheetFormatPr defaultColWidth="0" defaultRowHeight="14.4" customHeight="1" zeroHeight="1" x14ac:dyDescent="0.3"/>
  <cols>
    <col min="1" max="1" width="0.6640625" style="3" customWidth="1"/>
    <col min="2" max="2" width="1.44140625" style="3" customWidth="1"/>
    <col min="3" max="3" width="4.33203125" style="3" customWidth="1"/>
    <col min="4" max="4" width="9.33203125" style="3" customWidth="1"/>
    <col min="5" max="8" width="5.44140625" style="3" customWidth="1"/>
    <col min="9" max="10" width="6" style="3" customWidth="1"/>
    <col min="11" max="11" width="4.33203125" style="3" customWidth="1"/>
    <col min="12" max="26" width="2.88671875" style="3" customWidth="1"/>
    <col min="27" max="27" width="1.44140625" style="3" customWidth="1"/>
    <col min="28" max="28" width="0.6640625" style="3" customWidth="1"/>
    <col min="29" max="45" width="2.88671875" style="3" hidden="1" customWidth="1"/>
    <col min="46" max="16384" width="10.33203125" style="3" hidden="1"/>
  </cols>
  <sheetData>
    <row r="1" spans="2:45" ht="3.75" customHeight="1" x14ac:dyDescent="0.3">
      <c r="D1" s="26"/>
    </row>
    <row r="2" spans="2:45" ht="26.25" customHeight="1" x14ac:dyDescent="0.3">
      <c r="B2" s="38"/>
      <c r="C2" s="39" t="str">
        <f>UPPER(SET_firma)</f>
        <v>NÁZEV FIRMY</v>
      </c>
      <c r="D2" s="40"/>
      <c r="E2" s="40"/>
      <c r="F2" s="40"/>
      <c r="G2" s="41"/>
      <c r="H2" s="41"/>
      <c r="I2" s="41"/>
      <c r="J2" s="42"/>
      <c r="K2" s="42"/>
      <c r="L2" s="42" t="s">
        <v>47</v>
      </c>
      <c r="M2" s="43"/>
      <c r="N2" s="43"/>
      <c r="O2" s="43"/>
      <c r="P2" s="43"/>
      <c r="Q2" s="43"/>
      <c r="R2" s="43"/>
      <c r="S2" s="43"/>
      <c r="T2" s="43"/>
      <c r="U2" s="43"/>
      <c r="V2" s="43"/>
      <c r="W2" s="108" t="str">
        <f ca="1">NASTAVENÍ!C3&amp;"-"&amp;RIGHT(CELL("filename",A1),2)</f>
        <v>2017-07</v>
      </c>
      <c r="X2" s="108"/>
      <c r="Y2" s="108"/>
      <c r="Z2" s="108"/>
      <c r="AA2" s="64"/>
    </row>
    <row r="3" spans="2:45" ht="7.5" customHeight="1" x14ac:dyDescent="0.3">
      <c r="B3" s="44"/>
      <c r="C3" s="45"/>
      <c r="D3" s="46"/>
      <c r="E3" s="45"/>
      <c r="F3" s="45"/>
      <c r="G3" s="45"/>
      <c r="H3" s="45"/>
      <c r="I3" s="45"/>
      <c r="J3" s="45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65"/>
    </row>
    <row r="4" spans="2:45" ht="7.5" customHeight="1" thickBot="1" x14ac:dyDescent="0.35">
      <c r="B4" s="44"/>
      <c r="C4" s="47"/>
      <c r="D4" s="48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50"/>
      <c r="AA4" s="65"/>
    </row>
    <row r="5" spans="2:45" s="95" customFormat="1" thickBot="1" x14ac:dyDescent="0.35">
      <c r="B5" s="90"/>
      <c r="C5" s="91"/>
      <c r="D5" s="92" t="s">
        <v>43</v>
      </c>
      <c r="E5" s="93"/>
      <c r="F5" s="113" t="s">
        <v>42</v>
      </c>
      <c r="G5" s="113"/>
      <c r="H5" s="113"/>
      <c r="I5" s="113"/>
      <c r="J5" s="114" t="str">
        <f>NASTAVENÍ!C4</f>
        <v>Příjmení Jméno</v>
      </c>
      <c r="K5" s="115"/>
      <c r="L5" s="115"/>
      <c r="M5" s="115"/>
      <c r="N5" s="115"/>
      <c r="O5" s="115"/>
      <c r="P5" s="115"/>
      <c r="Q5" s="115"/>
      <c r="R5" s="115"/>
      <c r="S5" s="115"/>
      <c r="T5" s="115"/>
      <c r="U5" s="115"/>
      <c r="V5" s="115"/>
      <c r="W5" s="115"/>
      <c r="X5" s="115"/>
      <c r="Y5" s="116"/>
      <c r="Z5" s="53"/>
      <c r="AA5" s="94"/>
    </row>
    <row r="6" spans="2:45" s="95" customFormat="1" thickBot="1" x14ac:dyDescent="0.35">
      <c r="B6" s="90"/>
      <c r="C6" s="91"/>
      <c r="D6" s="54" t="str">
        <f ca="1">LEFT(W2,4)</f>
        <v>2017</v>
      </c>
      <c r="E6" s="93"/>
      <c r="F6" s="113" t="s">
        <v>46</v>
      </c>
      <c r="G6" s="113"/>
      <c r="H6" s="113"/>
      <c r="I6" s="113"/>
      <c r="J6" s="114" t="str">
        <f>NASTAVENÍ!C5</f>
        <v>Organizační složka</v>
      </c>
      <c r="K6" s="115"/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6"/>
      <c r="Z6" s="53"/>
      <c r="AA6" s="94"/>
    </row>
    <row r="7" spans="2:45" s="95" customFormat="1" thickBot="1" x14ac:dyDescent="0.35">
      <c r="B7" s="90"/>
      <c r="C7" s="96"/>
      <c r="D7" s="55"/>
      <c r="E7" s="93"/>
      <c r="F7" s="113" t="s">
        <v>41</v>
      </c>
      <c r="G7" s="113"/>
      <c r="H7" s="113"/>
      <c r="I7" s="113"/>
      <c r="J7" s="56">
        <f>SET_uvazek</f>
        <v>8</v>
      </c>
      <c r="K7" s="97"/>
      <c r="L7" s="97"/>
      <c r="M7" s="97"/>
      <c r="N7" s="97"/>
      <c r="O7" s="97"/>
      <c r="P7" s="97"/>
      <c r="Q7" s="97"/>
      <c r="R7" s="97"/>
      <c r="S7" s="97"/>
      <c r="T7" s="97"/>
      <c r="U7" s="97"/>
      <c r="V7" s="97"/>
      <c r="W7" s="97"/>
      <c r="X7" s="97"/>
      <c r="Y7" s="97"/>
      <c r="Z7" s="57"/>
      <c r="AA7" s="94"/>
    </row>
    <row r="8" spans="2:45" s="95" customFormat="1" ht="13.8" x14ac:dyDescent="0.3">
      <c r="B8" s="90"/>
      <c r="C8" s="96"/>
      <c r="D8" s="92" t="s">
        <v>22</v>
      </c>
      <c r="E8" s="93"/>
      <c r="F8" s="113" t="s">
        <v>40</v>
      </c>
      <c r="G8" s="113"/>
      <c r="H8" s="113"/>
      <c r="I8" s="113"/>
      <c r="J8" s="36">
        <f ca="1">COUNTIF(C14:C44,"Po")+COUNTIF(C14:C44,"Út")+COUNTIF(C14:C44,"St")+COUNTIF(C14:C44,"Čt")+COUNTIF(C14:C44,"Pá")</f>
        <v>21</v>
      </c>
      <c r="K8" s="98"/>
      <c r="L8" s="97"/>
      <c r="M8" s="97"/>
      <c r="N8" s="97"/>
      <c r="O8" s="97"/>
      <c r="P8" s="97"/>
      <c r="Q8" s="97"/>
      <c r="R8" s="97"/>
      <c r="S8" s="97"/>
      <c r="T8" s="97"/>
      <c r="U8" s="97"/>
      <c r="V8" s="97"/>
      <c r="W8" s="97"/>
      <c r="X8" s="97"/>
      <c r="Y8" s="97"/>
      <c r="Z8" s="57"/>
      <c r="AA8" s="94"/>
    </row>
    <row r="9" spans="2:45" s="95" customFormat="1" ht="13.8" x14ac:dyDescent="0.3">
      <c r="B9" s="90"/>
      <c r="C9" s="96"/>
      <c r="D9" s="54" t="str">
        <f ca="1">CHOOSE(VALUE(RIGHT($W$2,2)),"Leden","Únor","Březen","Duben","Květen","Červen","Červenec","Srpen","Září","Říjen","Listopad","Prosinec")</f>
        <v>Červenec</v>
      </c>
      <c r="E9" s="93"/>
      <c r="F9" s="113" t="s">
        <v>39</v>
      </c>
      <c r="G9" s="113"/>
      <c r="H9" s="113"/>
      <c r="I9" s="113"/>
      <c r="J9" s="36">
        <f ca="1">J8*J7</f>
        <v>168</v>
      </c>
      <c r="K9" s="37" t="str">
        <f ca="1">IF(SUMPRODUCT($K$45:$Z$45,$AD$47:$AS$47)=J9,"OK - výkaz je v pořádku","!!! - hodiny nesedí s fondem dnů")</f>
        <v>OK - výkaz je v pořádku</v>
      </c>
      <c r="L9" s="97"/>
      <c r="M9" s="97"/>
      <c r="N9" s="97"/>
      <c r="O9" s="97"/>
      <c r="P9" s="97"/>
      <c r="Q9" s="97"/>
      <c r="R9" s="97"/>
      <c r="S9" s="97"/>
      <c r="T9" s="97"/>
      <c r="U9" s="97"/>
      <c r="V9" s="97"/>
      <c r="W9" s="97"/>
      <c r="X9" s="97"/>
      <c r="Y9" s="97"/>
      <c r="Z9" s="57"/>
      <c r="AA9" s="94"/>
    </row>
    <row r="10" spans="2:45" ht="7.5" customHeight="1" x14ac:dyDescent="0.3">
      <c r="B10" s="44"/>
      <c r="C10" s="58"/>
      <c r="D10" s="59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60"/>
      <c r="V10" s="60"/>
      <c r="W10" s="60"/>
      <c r="X10" s="60"/>
      <c r="Y10" s="60"/>
      <c r="Z10" s="61"/>
      <c r="AA10" s="65"/>
    </row>
    <row r="11" spans="2:45" ht="7.5" customHeight="1" x14ac:dyDescent="0.3">
      <c r="B11" s="44"/>
      <c r="C11" s="45"/>
      <c r="D11" s="46"/>
      <c r="E11" s="45"/>
      <c r="F11" s="45"/>
      <c r="G11" s="45"/>
      <c r="H11" s="45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65"/>
    </row>
    <row r="12" spans="2:45" ht="119.4" customHeight="1" x14ac:dyDescent="0.3">
      <c r="B12" s="44"/>
      <c r="C12" s="111" t="s">
        <v>24</v>
      </c>
      <c r="D12" s="111" t="s">
        <v>38</v>
      </c>
      <c r="E12" s="112" t="s">
        <v>37</v>
      </c>
      <c r="F12" s="117" t="s">
        <v>36</v>
      </c>
      <c r="G12" s="117"/>
      <c r="H12" s="112" t="s">
        <v>0</v>
      </c>
      <c r="I12" s="119" t="s">
        <v>35</v>
      </c>
      <c r="J12" s="119"/>
      <c r="K12" s="110" t="s">
        <v>34</v>
      </c>
      <c r="L12" s="109" t="s">
        <v>33</v>
      </c>
      <c r="M12" s="109" t="s">
        <v>77</v>
      </c>
      <c r="N12" s="105" t="s">
        <v>76</v>
      </c>
      <c r="O12" s="105" t="s">
        <v>80</v>
      </c>
      <c r="P12" s="105" t="s">
        <v>79</v>
      </c>
      <c r="Q12" s="105" t="s">
        <v>82</v>
      </c>
      <c r="R12" s="105" t="s">
        <v>83</v>
      </c>
      <c r="S12" s="109" t="s">
        <v>72</v>
      </c>
      <c r="T12" s="109" t="s">
        <v>74</v>
      </c>
      <c r="U12" s="109" t="s">
        <v>73</v>
      </c>
      <c r="V12" s="109" t="s">
        <v>115</v>
      </c>
      <c r="W12" s="118" t="s">
        <v>68</v>
      </c>
      <c r="X12" s="109" t="s">
        <v>69</v>
      </c>
      <c r="Y12" s="105" t="s">
        <v>70</v>
      </c>
      <c r="Z12" s="105" t="s">
        <v>71</v>
      </c>
      <c r="AA12" s="65"/>
      <c r="AF12" s="109" t="s">
        <v>77</v>
      </c>
      <c r="AG12" s="105" t="s">
        <v>76</v>
      </c>
      <c r="AH12" s="105" t="s">
        <v>80</v>
      </c>
      <c r="AI12" s="105" t="s">
        <v>79</v>
      </c>
      <c r="AJ12" s="105" t="s">
        <v>82</v>
      </c>
      <c r="AK12" s="105" t="s">
        <v>83</v>
      </c>
      <c r="AL12" s="109" t="s">
        <v>72</v>
      </c>
      <c r="AM12" s="109" t="s">
        <v>74</v>
      </c>
      <c r="AN12" s="109" t="s">
        <v>73</v>
      </c>
      <c r="AO12" s="109" t="s">
        <v>75</v>
      </c>
      <c r="AP12" s="118" t="s">
        <v>68</v>
      </c>
      <c r="AQ12" s="109" t="s">
        <v>69</v>
      </c>
      <c r="AR12" s="105" t="s">
        <v>70</v>
      </c>
      <c r="AS12" s="105" t="s">
        <v>71</v>
      </c>
    </row>
    <row r="13" spans="2:45" ht="22.5" customHeight="1" x14ac:dyDescent="0.3">
      <c r="B13" s="44"/>
      <c r="C13" s="111"/>
      <c r="D13" s="111"/>
      <c r="E13" s="112"/>
      <c r="F13" s="62" t="s">
        <v>31</v>
      </c>
      <c r="G13" s="62" t="s">
        <v>30</v>
      </c>
      <c r="H13" s="112"/>
      <c r="I13" s="62" t="s">
        <v>31</v>
      </c>
      <c r="J13" s="62" t="s">
        <v>30</v>
      </c>
      <c r="K13" s="110"/>
      <c r="L13" s="109"/>
      <c r="M13" s="109"/>
      <c r="N13" s="106"/>
      <c r="O13" s="106"/>
      <c r="P13" s="106"/>
      <c r="Q13" s="106"/>
      <c r="R13" s="106"/>
      <c r="S13" s="109"/>
      <c r="T13" s="109"/>
      <c r="U13" s="109"/>
      <c r="V13" s="109"/>
      <c r="W13" s="118"/>
      <c r="X13" s="109"/>
      <c r="Y13" s="106"/>
      <c r="Z13" s="106"/>
      <c r="AA13" s="65"/>
      <c r="AF13" s="109"/>
      <c r="AG13" s="106"/>
      <c r="AH13" s="106"/>
      <c r="AI13" s="106"/>
      <c r="AJ13" s="106"/>
      <c r="AK13" s="106"/>
      <c r="AL13" s="109"/>
      <c r="AM13" s="109"/>
      <c r="AN13" s="109"/>
      <c r="AO13" s="109"/>
      <c r="AP13" s="118"/>
      <c r="AQ13" s="109"/>
      <c r="AR13" s="106"/>
      <c r="AS13" s="106"/>
    </row>
    <row r="14" spans="2:45" s="89" customFormat="1" ht="13.8" x14ac:dyDescent="0.3">
      <c r="B14" s="90"/>
      <c r="C14" s="31" t="str">
        <f t="shared" ref="C14:C43" ca="1" si="0">IF(D14="","",CHOOSE(WEEKDAY(D14,2),"Po","Út","St","Čt","Pá","So","Ne"))</f>
        <v>So</v>
      </c>
      <c r="D14" s="32">
        <f ca="1">DATE(LEFT($W$2,4),VALUE(RIGHT($W$2,2)),COUNTBLANK($B$14:B14))</f>
        <v>42917</v>
      </c>
      <c r="E14" s="33" t="str">
        <f t="shared" ref="E14:E44" ca="1" si="1">IF(AND(C14&lt;&gt;"",C14&lt;&gt;"So",C14&lt;&gt;"Ne",L14&lt;&gt;1,SUM(COUNTIF($M14:$Z14,"x"),COUNTIF($M14:$Z14,"xd")/2,COUNTIF($M14:$Z14,"xo")/2)&lt;1),IF(COUNTIF($M14:$Z14,"xd")=1,J14,TIME(24*SET_prichod,CHOOSE(IF(SET_random_OK=1,1+MOD(SET_random+MONTH(D14)+DAY(D14),28),1),0,0,-30,0,0,30,0,-30,0,30,0,0,30,0,-30,0,30,0,30,0,-30,0,-30,0,0,30,0,-30,0),0)),"")</f>
        <v/>
      </c>
      <c r="F14" s="34" t="str">
        <f t="shared" ref="F14:F44" ca="1" si="2">IF(AND(C14&lt;&gt;"",C14&lt;&gt;"So",C14&lt;&gt;"Ne",E14&lt;&gt;"",($J$7-$J$7*SUM(COUNTIF($M14:$Z14,"x"),COUNTIF($M14:$Z14,"xd")/2,COUNTIF($M14:$Z14,"xo")/2))&gt;4,L14&lt;&gt;1),TIME(HOUR(SET_obed),MINUTE(SET_obed)+CHOOSE(IF(SET_random_OK=1,1+MOD(SET_random+MONTH(D14)+DAY(D14),6),1),0,0,-30,0,IF(K14&gt;5,30,0),0,IF(K14&gt;5,30,0)),SECOND(SET_obed)),"")</f>
        <v/>
      </c>
      <c r="G14" s="34" t="str">
        <f t="shared" ref="G14:G44" ca="1" si="3">IF(AND(C14&lt;&gt;"",C14&lt;&gt;"So",C14&lt;&gt;"Ne",E14&lt;&gt;"",F14&lt;&gt;"",L14&lt;&gt;1),F14+SET_obed_delka,"")</f>
        <v/>
      </c>
      <c r="H14" s="33" t="str">
        <f ca="1">IF(AND(C14&lt;&gt;"",C14&lt;&gt;"So",C14&lt;&gt;"Ne",E14&lt;&gt;"",L14&lt;&gt;1,SUM(COUNTIF($M14:$Z14,"x"),COUNTIF($M14:$Z14,"xd")/2,COUNTIF($M14:$Z14,"xo")/2)&lt;1),E14+TIME($J$7,0,0)+IF(F14&lt;&gt;"",G14-F14,0)-TIME($J$7*SUM(COUNTIF($M14:$Z14,"x"),COUNTIF($M14:$Z14,"xd")/2,COUNTIF($M14:$Z14,"xo")/2),0,0),"")</f>
        <v/>
      </c>
      <c r="I14" s="34" t="str">
        <f t="shared" ref="I14:I44" ca="1" si="4">IF(K14="","",IF(SUM(COUNTIF($M14:$Z14,"x"),COUNTIF($M14:$Z14,"xd")/2,COUNTIF($M14:$Z14,"xo")/2)&gt;0,IF(OR(COUNTIF($M14:$Z14,"x")=1,COUNTIF($M14:$Z14,"xd")=1),SET_prichod,IF(AND(COUNTIF($M14:$Z14,"x")=0,COUNTIF($M14:$Z14,"xo")=1),H14,"")),""))</f>
        <v/>
      </c>
      <c r="J14" s="34" t="str">
        <f ca="1">IF(K14="","",IF(I14&lt;&gt;"",IF(SUM(COUNTIF($M14:$Z14,"x"),COUNTIF($M14:$Z14,"xd")/2,COUNTIF($M14:$Z14,"xo")/2)=1,I14+TIME($J$7,0,0),IF(OR(COUNTIF($M14:$Z14,"xd")=1,COUNTIF($M14:$Z14,"xo")=1),I14+TIME($J$7,0,0)/2,"")),""))</f>
        <v/>
      </c>
      <c r="K14" s="100" t="str">
        <f ca="1">IF(AND(C14&lt;&gt;"",C14&lt;&gt;"So",C14&lt;&gt;"Ne",L14&lt;&gt;1),$J$7-$J$7*SUMPRODUCT(AF14:AS14,$AF$47:$AS$47),"")</f>
        <v/>
      </c>
      <c r="L14" s="35" t="str">
        <f t="shared" ref="L14:L44" ca="1" si="5">IF(ISNA(MATCH(D14,SET_svatky,0)),"",IF(C14&lt;&gt;"",IF(OR(C14="So",C14="Ne"),0,1),""))</f>
        <v/>
      </c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88">
        <f>IF(SUM(COUNTIF($M14:$Z14,"x"),COUNTIF($M14:$Z14,"xd")/2,COUNTIF($M14:$Z14,"xo")/2)&gt;1,1,0)</f>
        <v>0</v>
      </c>
      <c r="AF14" s="86">
        <f t="shared" ref="AF14:AS45" si="6">IF(M14="x",1,IF(OR(M14="xd",M14="xo"),0.5,0))</f>
        <v>0</v>
      </c>
      <c r="AG14" s="86">
        <f t="shared" si="6"/>
        <v>0</v>
      </c>
      <c r="AH14" s="86">
        <f t="shared" si="6"/>
        <v>0</v>
      </c>
      <c r="AI14" s="86">
        <f t="shared" si="6"/>
        <v>0</v>
      </c>
      <c r="AJ14" s="86">
        <f t="shared" si="6"/>
        <v>0</v>
      </c>
      <c r="AK14" s="86">
        <f t="shared" si="6"/>
        <v>0</v>
      </c>
      <c r="AL14" s="86">
        <f t="shared" si="6"/>
        <v>0</v>
      </c>
      <c r="AM14" s="86">
        <f t="shared" si="6"/>
        <v>0</v>
      </c>
      <c r="AN14" s="86">
        <f t="shared" si="6"/>
        <v>0</v>
      </c>
      <c r="AO14" s="86">
        <f t="shared" si="6"/>
        <v>0</v>
      </c>
      <c r="AP14" s="86">
        <f t="shared" si="6"/>
        <v>0</v>
      </c>
      <c r="AQ14" s="86">
        <f t="shared" si="6"/>
        <v>0</v>
      </c>
      <c r="AR14" s="86">
        <f t="shared" si="6"/>
        <v>0</v>
      </c>
      <c r="AS14" s="86">
        <f t="shared" si="6"/>
        <v>0</v>
      </c>
    </row>
    <row r="15" spans="2:45" s="89" customFormat="1" ht="13.8" x14ac:dyDescent="0.3">
      <c r="B15" s="90"/>
      <c r="C15" s="31" t="str">
        <f t="shared" ca="1" si="0"/>
        <v>Ne</v>
      </c>
      <c r="D15" s="32">
        <f ca="1">DATE(LEFT($W$2,4),VALUE(RIGHT($W$2,2)),COUNTBLANK($B$14:B15))</f>
        <v>42918</v>
      </c>
      <c r="E15" s="33" t="str">
        <f t="shared" ca="1" si="1"/>
        <v/>
      </c>
      <c r="F15" s="34" t="str">
        <f t="shared" ca="1" si="2"/>
        <v/>
      </c>
      <c r="G15" s="34" t="str">
        <f t="shared" ca="1" si="3"/>
        <v/>
      </c>
      <c r="H15" s="33" t="str">
        <f t="shared" ref="H15:H44" ca="1" si="7">IF(AND(C15&lt;&gt;"",C15&lt;&gt;"So",C15&lt;&gt;"Ne",E15&lt;&gt;"",L15&lt;&gt;1,SUM(COUNTIF($M15:$Z15,"x"),COUNTIF($M15:$Z15,"xd")/2,COUNTIF($M15:$Z15,"xo")/2)&lt;1),E15+TIME($J$7,0,0)+IF(F15&lt;&gt;"",G15-F15,0)-TIME($J$7*SUM(COUNTIF($M15:$Z15,"x"),COUNTIF($M15:$Z15,"xd")/2,COUNTIF($M15:$Z15,"xo")/2),0,0),"")</f>
        <v/>
      </c>
      <c r="I15" s="34" t="str">
        <f t="shared" ca="1" si="4"/>
        <v/>
      </c>
      <c r="J15" s="34" t="str">
        <f ca="1">IF(K15="","",IF(I15&lt;&gt;"",IF(SUM(COUNTIF($M15:$Z15,"x"),COUNTIF($M15:$Z15,"xd")/2,COUNTIF($M15:$Z15,"xo")/2)=1,I15+TIME($J$7,0,0),IF(OR(COUNTIF($M15:$Z15,"xd")=1,COUNTIF($M15:$Z15,"xo")=1),I15+TIME($J$7,0,0)/2,"")),""))</f>
        <v/>
      </c>
      <c r="K15" s="100" t="str">
        <f t="shared" ref="K15:K44" ca="1" si="8">IF(AND(C15&lt;&gt;"",C15&lt;&gt;"So",C15&lt;&gt;"Ne",L15&lt;&gt;1),$J$7-$J$7*SUMPRODUCT(AF15:AS15,$AF$47:$AS$47),"")</f>
        <v/>
      </c>
      <c r="L15" s="35" t="str">
        <f t="shared" ca="1" si="5"/>
        <v/>
      </c>
      <c r="M15" s="63"/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3"/>
      <c r="AA15" s="88">
        <f t="shared" ref="AA15:AA44" si="9">IF(SUM(COUNTIF($M15:$Z15,"x"),COUNTIF($M15:$Z15,"xd")/2,COUNTIF($M15:$Z15,"xo")/2)&gt;1,1,0)</f>
        <v>0</v>
      </c>
      <c r="AF15" s="86">
        <f t="shared" si="6"/>
        <v>0</v>
      </c>
      <c r="AG15" s="86">
        <f t="shared" si="6"/>
        <v>0</v>
      </c>
      <c r="AH15" s="86">
        <f t="shared" si="6"/>
        <v>0</v>
      </c>
      <c r="AI15" s="86">
        <f t="shared" si="6"/>
        <v>0</v>
      </c>
      <c r="AJ15" s="86">
        <f t="shared" si="6"/>
        <v>0</v>
      </c>
      <c r="AK15" s="86">
        <f t="shared" si="6"/>
        <v>0</v>
      </c>
      <c r="AL15" s="86">
        <f t="shared" si="6"/>
        <v>0</v>
      </c>
      <c r="AM15" s="86">
        <f t="shared" si="6"/>
        <v>0</v>
      </c>
      <c r="AN15" s="86">
        <f t="shared" si="6"/>
        <v>0</v>
      </c>
      <c r="AO15" s="86">
        <f t="shared" si="6"/>
        <v>0</v>
      </c>
      <c r="AP15" s="86">
        <f t="shared" si="6"/>
        <v>0</v>
      </c>
      <c r="AQ15" s="86">
        <f t="shared" si="6"/>
        <v>0</v>
      </c>
      <c r="AR15" s="86">
        <f t="shared" si="6"/>
        <v>0</v>
      </c>
      <c r="AS15" s="86">
        <f t="shared" si="6"/>
        <v>0</v>
      </c>
    </row>
    <row r="16" spans="2:45" s="89" customFormat="1" ht="13.8" x14ac:dyDescent="0.3">
      <c r="B16" s="90"/>
      <c r="C16" s="31" t="str">
        <f t="shared" ca="1" si="0"/>
        <v>Po</v>
      </c>
      <c r="D16" s="32">
        <f ca="1">DATE(LEFT($W$2,4),VALUE(RIGHT($W$2,2)),COUNTBLANK($B$14:B16))</f>
        <v>42919</v>
      </c>
      <c r="E16" s="33">
        <f t="shared" ca="1" si="1"/>
        <v>0.33333333333333331</v>
      </c>
      <c r="F16" s="34">
        <f t="shared" ca="1" si="2"/>
        <v>0.5</v>
      </c>
      <c r="G16" s="34">
        <f t="shared" ca="1" si="3"/>
        <v>0.52083333333333337</v>
      </c>
      <c r="H16" s="33">
        <f t="shared" ca="1" si="7"/>
        <v>0.6875</v>
      </c>
      <c r="I16" s="34" t="str">
        <f t="shared" ca="1" si="4"/>
        <v/>
      </c>
      <c r="J16" s="34" t="str">
        <f t="shared" ref="J16:J44" ca="1" si="10">IF(K16="","",IF(I16&lt;&gt;"",IF(SUM(COUNTIF($M16:$Z16,"x"),COUNTIF($M16:$Z16,"xd")/2,COUNTIF($M16:$Z16,"xo")/2)=1,I16+TIME($J$7,0,0),IF(OR(COUNTIF($M16:$Z16,"xd")=1,COUNTIF($M16:$Z16,"xo")=1),I16+TIME($J$7,0,0)/2,"")),""))</f>
        <v/>
      </c>
      <c r="K16" s="100">
        <f t="shared" ca="1" si="8"/>
        <v>8</v>
      </c>
      <c r="L16" s="35" t="str">
        <f t="shared" ca="1" si="5"/>
        <v/>
      </c>
      <c r="M16" s="63"/>
      <c r="N16" s="63"/>
      <c r="O16" s="63"/>
      <c r="P16" s="63"/>
      <c r="Q16" s="63"/>
      <c r="R16" s="63"/>
      <c r="S16" s="63"/>
      <c r="T16" s="63"/>
      <c r="U16" s="63"/>
      <c r="V16" s="63"/>
      <c r="W16" s="63"/>
      <c r="X16" s="63"/>
      <c r="Y16" s="63"/>
      <c r="Z16" s="63"/>
      <c r="AA16" s="88">
        <f t="shared" si="9"/>
        <v>0</v>
      </c>
      <c r="AF16" s="86">
        <f t="shared" si="6"/>
        <v>0</v>
      </c>
      <c r="AG16" s="86">
        <f t="shared" si="6"/>
        <v>0</v>
      </c>
      <c r="AH16" s="86">
        <f t="shared" si="6"/>
        <v>0</v>
      </c>
      <c r="AI16" s="86">
        <f t="shared" si="6"/>
        <v>0</v>
      </c>
      <c r="AJ16" s="86">
        <f t="shared" si="6"/>
        <v>0</v>
      </c>
      <c r="AK16" s="86">
        <f t="shared" si="6"/>
        <v>0</v>
      </c>
      <c r="AL16" s="86">
        <f t="shared" si="6"/>
        <v>0</v>
      </c>
      <c r="AM16" s="86">
        <f t="shared" si="6"/>
        <v>0</v>
      </c>
      <c r="AN16" s="86">
        <f t="shared" si="6"/>
        <v>0</v>
      </c>
      <c r="AO16" s="86">
        <f t="shared" si="6"/>
        <v>0</v>
      </c>
      <c r="AP16" s="86">
        <f t="shared" si="6"/>
        <v>0</v>
      </c>
      <c r="AQ16" s="86">
        <f t="shared" si="6"/>
        <v>0</v>
      </c>
      <c r="AR16" s="86">
        <f t="shared" si="6"/>
        <v>0</v>
      </c>
      <c r="AS16" s="86">
        <f t="shared" si="6"/>
        <v>0</v>
      </c>
    </row>
    <row r="17" spans="2:45" s="89" customFormat="1" ht="13.8" x14ac:dyDescent="0.3">
      <c r="B17" s="90"/>
      <c r="C17" s="31" t="str">
        <f t="shared" ca="1" si="0"/>
        <v>Út</v>
      </c>
      <c r="D17" s="32">
        <f ca="1">DATE(LEFT($W$2,4),VALUE(RIGHT($W$2,2)),COUNTBLANK($B$14:B17))</f>
        <v>42920</v>
      </c>
      <c r="E17" s="33">
        <f t="shared" ca="1" si="1"/>
        <v>0.33333333333333331</v>
      </c>
      <c r="F17" s="34">
        <f t="shared" ca="1" si="2"/>
        <v>0.5</v>
      </c>
      <c r="G17" s="34">
        <f t="shared" ca="1" si="3"/>
        <v>0.52083333333333337</v>
      </c>
      <c r="H17" s="33">
        <f t="shared" ca="1" si="7"/>
        <v>0.6875</v>
      </c>
      <c r="I17" s="34" t="str">
        <f t="shared" ca="1" si="4"/>
        <v/>
      </c>
      <c r="J17" s="34" t="str">
        <f t="shared" ca="1" si="10"/>
        <v/>
      </c>
      <c r="K17" s="100">
        <f t="shared" ca="1" si="8"/>
        <v>8</v>
      </c>
      <c r="L17" s="35" t="str">
        <f t="shared" ca="1" si="5"/>
        <v/>
      </c>
      <c r="M17" s="63"/>
      <c r="N17" s="63"/>
      <c r="O17" s="63"/>
      <c r="P17" s="63"/>
      <c r="Q17" s="63"/>
      <c r="R17" s="63"/>
      <c r="S17" s="63"/>
      <c r="T17" s="63"/>
      <c r="U17" s="63"/>
      <c r="V17" s="63"/>
      <c r="W17" s="63"/>
      <c r="X17" s="63"/>
      <c r="Y17" s="63"/>
      <c r="Z17" s="63"/>
      <c r="AA17" s="88">
        <f t="shared" si="9"/>
        <v>0</v>
      </c>
      <c r="AF17" s="86">
        <f t="shared" si="6"/>
        <v>0</v>
      </c>
      <c r="AG17" s="86">
        <f t="shared" si="6"/>
        <v>0</v>
      </c>
      <c r="AH17" s="86">
        <f t="shared" si="6"/>
        <v>0</v>
      </c>
      <c r="AI17" s="86">
        <f t="shared" si="6"/>
        <v>0</v>
      </c>
      <c r="AJ17" s="86">
        <f t="shared" si="6"/>
        <v>0</v>
      </c>
      <c r="AK17" s="86">
        <f t="shared" si="6"/>
        <v>0</v>
      </c>
      <c r="AL17" s="86">
        <f t="shared" si="6"/>
        <v>0</v>
      </c>
      <c r="AM17" s="86">
        <f t="shared" si="6"/>
        <v>0</v>
      </c>
      <c r="AN17" s="86">
        <f t="shared" si="6"/>
        <v>0</v>
      </c>
      <c r="AO17" s="86">
        <f t="shared" si="6"/>
        <v>0</v>
      </c>
      <c r="AP17" s="86">
        <f t="shared" si="6"/>
        <v>0</v>
      </c>
      <c r="AQ17" s="86">
        <f t="shared" si="6"/>
        <v>0</v>
      </c>
      <c r="AR17" s="86">
        <f t="shared" si="6"/>
        <v>0</v>
      </c>
      <c r="AS17" s="86">
        <f t="shared" si="6"/>
        <v>0</v>
      </c>
    </row>
    <row r="18" spans="2:45" s="89" customFormat="1" ht="13.8" x14ac:dyDescent="0.3">
      <c r="B18" s="90"/>
      <c r="C18" s="31" t="str">
        <f t="shared" ca="1" si="0"/>
        <v>St</v>
      </c>
      <c r="D18" s="32">
        <f ca="1">DATE(LEFT($W$2,4),VALUE(RIGHT($W$2,2)),COUNTBLANK($B$14:B18))</f>
        <v>42921</v>
      </c>
      <c r="E18" s="33" t="str">
        <f t="shared" ca="1" si="1"/>
        <v/>
      </c>
      <c r="F18" s="34" t="str">
        <f t="shared" ca="1" si="2"/>
        <v/>
      </c>
      <c r="G18" s="34" t="str">
        <f t="shared" ca="1" si="3"/>
        <v/>
      </c>
      <c r="H18" s="33" t="str">
        <f t="shared" ca="1" si="7"/>
        <v/>
      </c>
      <c r="I18" s="34" t="str">
        <f t="shared" ca="1" si="4"/>
        <v/>
      </c>
      <c r="J18" s="34" t="str">
        <f t="shared" ca="1" si="10"/>
        <v/>
      </c>
      <c r="K18" s="100" t="str">
        <f t="shared" ca="1" si="8"/>
        <v/>
      </c>
      <c r="L18" s="35">
        <f t="shared" ca="1" si="5"/>
        <v>1</v>
      </c>
      <c r="M18" s="63"/>
      <c r="N18" s="63"/>
      <c r="O18" s="63"/>
      <c r="P18" s="63"/>
      <c r="Q18" s="63"/>
      <c r="R18" s="63"/>
      <c r="S18" s="63"/>
      <c r="T18" s="63"/>
      <c r="U18" s="63"/>
      <c r="V18" s="63"/>
      <c r="W18" s="63"/>
      <c r="X18" s="63"/>
      <c r="Y18" s="63"/>
      <c r="Z18" s="63"/>
      <c r="AA18" s="88">
        <f t="shared" si="9"/>
        <v>0</v>
      </c>
      <c r="AF18" s="86">
        <f t="shared" si="6"/>
        <v>0</v>
      </c>
      <c r="AG18" s="86">
        <f t="shared" si="6"/>
        <v>0</v>
      </c>
      <c r="AH18" s="86">
        <f t="shared" si="6"/>
        <v>0</v>
      </c>
      <c r="AI18" s="86">
        <f t="shared" si="6"/>
        <v>0</v>
      </c>
      <c r="AJ18" s="86">
        <f t="shared" si="6"/>
        <v>0</v>
      </c>
      <c r="AK18" s="86">
        <f t="shared" si="6"/>
        <v>0</v>
      </c>
      <c r="AL18" s="86">
        <f t="shared" si="6"/>
        <v>0</v>
      </c>
      <c r="AM18" s="86">
        <f t="shared" si="6"/>
        <v>0</v>
      </c>
      <c r="AN18" s="86">
        <f t="shared" si="6"/>
        <v>0</v>
      </c>
      <c r="AO18" s="86">
        <f t="shared" si="6"/>
        <v>0</v>
      </c>
      <c r="AP18" s="86">
        <f t="shared" si="6"/>
        <v>0</v>
      </c>
      <c r="AQ18" s="86">
        <f t="shared" si="6"/>
        <v>0</v>
      </c>
      <c r="AR18" s="86">
        <f t="shared" si="6"/>
        <v>0</v>
      </c>
      <c r="AS18" s="86">
        <f t="shared" si="6"/>
        <v>0</v>
      </c>
    </row>
    <row r="19" spans="2:45" s="89" customFormat="1" ht="13.8" x14ac:dyDescent="0.3">
      <c r="B19" s="90"/>
      <c r="C19" s="31" t="str">
        <f t="shared" ca="1" si="0"/>
        <v>Čt</v>
      </c>
      <c r="D19" s="32">
        <f ca="1">DATE(LEFT($W$2,4),VALUE(RIGHT($W$2,2)),COUNTBLANK($B$14:B19))</f>
        <v>42922</v>
      </c>
      <c r="E19" s="33" t="str">
        <f t="shared" ca="1" si="1"/>
        <v/>
      </c>
      <c r="F19" s="34" t="str">
        <f t="shared" ca="1" si="2"/>
        <v/>
      </c>
      <c r="G19" s="34" t="str">
        <f t="shared" ca="1" si="3"/>
        <v/>
      </c>
      <c r="H19" s="33" t="str">
        <f t="shared" ca="1" si="7"/>
        <v/>
      </c>
      <c r="I19" s="34" t="str">
        <f t="shared" ca="1" si="4"/>
        <v/>
      </c>
      <c r="J19" s="34" t="str">
        <f t="shared" ca="1" si="10"/>
        <v/>
      </c>
      <c r="K19" s="100" t="str">
        <f t="shared" ca="1" si="8"/>
        <v/>
      </c>
      <c r="L19" s="35">
        <f t="shared" ca="1" si="5"/>
        <v>1</v>
      </c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88">
        <f t="shared" si="9"/>
        <v>0</v>
      </c>
      <c r="AF19" s="86">
        <f t="shared" si="6"/>
        <v>0</v>
      </c>
      <c r="AG19" s="86">
        <f t="shared" si="6"/>
        <v>0</v>
      </c>
      <c r="AH19" s="86">
        <f t="shared" si="6"/>
        <v>0</v>
      </c>
      <c r="AI19" s="86">
        <f t="shared" si="6"/>
        <v>0</v>
      </c>
      <c r="AJ19" s="86">
        <f t="shared" si="6"/>
        <v>0</v>
      </c>
      <c r="AK19" s="86">
        <f t="shared" si="6"/>
        <v>0</v>
      </c>
      <c r="AL19" s="86">
        <f t="shared" si="6"/>
        <v>0</v>
      </c>
      <c r="AM19" s="86">
        <f t="shared" si="6"/>
        <v>0</v>
      </c>
      <c r="AN19" s="86">
        <f t="shared" si="6"/>
        <v>0</v>
      </c>
      <c r="AO19" s="86">
        <f t="shared" si="6"/>
        <v>0</v>
      </c>
      <c r="AP19" s="86">
        <f t="shared" si="6"/>
        <v>0</v>
      </c>
      <c r="AQ19" s="86">
        <f t="shared" si="6"/>
        <v>0</v>
      </c>
      <c r="AR19" s="86">
        <f t="shared" si="6"/>
        <v>0</v>
      </c>
      <c r="AS19" s="86">
        <f t="shared" si="6"/>
        <v>0</v>
      </c>
    </row>
    <row r="20" spans="2:45" s="89" customFormat="1" ht="13.8" x14ac:dyDescent="0.3">
      <c r="B20" s="90"/>
      <c r="C20" s="31" t="str">
        <f t="shared" ca="1" si="0"/>
        <v>Pá</v>
      </c>
      <c r="D20" s="32">
        <f ca="1">DATE(LEFT($W$2,4),VALUE(RIGHT($W$2,2)),COUNTBLANK($B$14:B20))</f>
        <v>42923</v>
      </c>
      <c r="E20" s="33">
        <f t="shared" ca="1" si="1"/>
        <v>0.33333333333333331</v>
      </c>
      <c r="F20" s="34">
        <f t="shared" ca="1" si="2"/>
        <v>0.5</v>
      </c>
      <c r="G20" s="34">
        <f t="shared" ca="1" si="3"/>
        <v>0.52083333333333337</v>
      </c>
      <c r="H20" s="33">
        <f t="shared" ca="1" si="7"/>
        <v>0.6875</v>
      </c>
      <c r="I20" s="34" t="str">
        <f t="shared" ca="1" si="4"/>
        <v/>
      </c>
      <c r="J20" s="34" t="str">
        <f t="shared" ca="1" si="10"/>
        <v/>
      </c>
      <c r="K20" s="100">
        <f t="shared" ca="1" si="8"/>
        <v>8</v>
      </c>
      <c r="L20" s="35" t="str">
        <f t="shared" ca="1" si="5"/>
        <v/>
      </c>
      <c r="M20" s="63"/>
      <c r="N20" s="63"/>
      <c r="O20" s="63"/>
      <c r="P20" s="63"/>
      <c r="Q20" s="63"/>
      <c r="R20" s="63"/>
      <c r="S20" s="63"/>
      <c r="T20" s="63"/>
      <c r="U20" s="63"/>
      <c r="V20" s="63"/>
      <c r="W20" s="63"/>
      <c r="X20" s="63"/>
      <c r="Y20" s="63"/>
      <c r="Z20" s="63"/>
      <c r="AA20" s="88">
        <f t="shared" si="9"/>
        <v>0</v>
      </c>
      <c r="AF20" s="86">
        <f t="shared" si="6"/>
        <v>0</v>
      </c>
      <c r="AG20" s="86">
        <f t="shared" si="6"/>
        <v>0</v>
      </c>
      <c r="AH20" s="86">
        <f t="shared" si="6"/>
        <v>0</v>
      </c>
      <c r="AI20" s="86">
        <f t="shared" si="6"/>
        <v>0</v>
      </c>
      <c r="AJ20" s="86">
        <f t="shared" si="6"/>
        <v>0</v>
      </c>
      <c r="AK20" s="86">
        <f t="shared" si="6"/>
        <v>0</v>
      </c>
      <c r="AL20" s="86">
        <f t="shared" si="6"/>
        <v>0</v>
      </c>
      <c r="AM20" s="86">
        <f t="shared" si="6"/>
        <v>0</v>
      </c>
      <c r="AN20" s="86">
        <f t="shared" si="6"/>
        <v>0</v>
      </c>
      <c r="AO20" s="86">
        <f t="shared" si="6"/>
        <v>0</v>
      </c>
      <c r="AP20" s="86">
        <f t="shared" si="6"/>
        <v>0</v>
      </c>
      <c r="AQ20" s="86">
        <f t="shared" si="6"/>
        <v>0</v>
      </c>
      <c r="AR20" s="86">
        <f t="shared" si="6"/>
        <v>0</v>
      </c>
      <c r="AS20" s="86">
        <f t="shared" si="6"/>
        <v>0</v>
      </c>
    </row>
    <row r="21" spans="2:45" s="89" customFormat="1" ht="13.8" x14ac:dyDescent="0.3">
      <c r="B21" s="90"/>
      <c r="C21" s="31" t="str">
        <f t="shared" ca="1" si="0"/>
        <v>So</v>
      </c>
      <c r="D21" s="32">
        <f ca="1">DATE(LEFT($W$2,4),VALUE(RIGHT($W$2,2)),COUNTBLANK($B$14:B21))</f>
        <v>42924</v>
      </c>
      <c r="E21" s="33" t="str">
        <f t="shared" ca="1" si="1"/>
        <v/>
      </c>
      <c r="F21" s="34" t="str">
        <f t="shared" ca="1" si="2"/>
        <v/>
      </c>
      <c r="G21" s="34" t="str">
        <f t="shared" ca="1" si="3"/>
        <v/>
      </c>
      <c r="H21" s="33" t="str">
        <f t="shared" ca="1" si="7"/>
        <v/>
      </c>
      <c r="I21" s="34" t="str">
        <f t="shared" ca="1" si="4"/>
        <v/>
      </c>
      <c r="J21" s="34" t="str">
        <f t="shared" ca="1" si="10"/>
        <v/>
      </c>
      <c r="K21" s="100" t="str">
        <f t="shared" ca="1" si="8"/>
        <v/>
      </c>
      <c r="L21" s="35" t="str">
        <f t="shared" ca="1" si="5"/>
        <v/>
      </c>
      <c r="M21" s="63"/>
      <c r="N21" s="63"/>
      <c r="O21" s="63"/>
      <c r="P21" s="63"/>
      <c r="Q21" s="63"/>
      <c r="R21" s="63"/>
      <c r="S21" s="63"/>
      <c r="T21" s="63"/>
      <c r="U21" s="63"/>
      <c r="V21" s="63"/>
      <c r="W21" s="63"/>
      <c r="X21" s="63"/>
      <c r="Y21" s="63"/>
      <c r="Z21" s="63"/>
      <c r="AA21" s="88">
        <f t="shared" si="9"/>
        <v>0</v>
      </c>
      <c r="AF21" s="86">
        <f t="shared" si="6"/>
        <v>0</v>
      </c>
      <c r="AG21" s="86">
        <f t="shared" si="6"/>
        <v>0</v>
      </c>
      <c r="AH21" s="86">
        <f t="shared" si="6"/>
        <v>0</v>
      </c>
      <c r="AI21" s="86">
        <f t="shared" si="6"/>
        <v>0</v>
      </c>
      <c r="AJ21" s="86">
        <f t="shared" si="6"/>
        <v>0</v>
      </c>
      <c r="AK21" s="86">
        <f t="shared" si="6"/>
        <v>0</v>
      </c>
      <c r="AL21" s="86">
        <f t="shared" si="6"/>
        <v>0</v>
      </c>
      <c r="AM21" s="86">
        <f t="shared" si="6"/>
        <v>0</v>
      </c>
      <c r="AN21" s="86">
        <f t="shared" si="6"/>
        <v>0</v>
      </c>
      <c r="AO21" s="86">
        <f t="shared" si="6"/>
        <v>0</v>
      </c>
      <c r="AP21" s="86">
        <f t="shared" si="6"/>
        <v>0</v>
      </c>
      <c r="AQ21" s="86">
        <f t="shared" si="6"/>
        <v>0</v>
      </c>
      <c r="AR21" s="86">
        <f t="shared" si="6"/>
        <v>0</v>
      </c>
      <c r="AS21" s="86">
        <f t="shared" si="6"/>
        <v>0</v>
      </c>
    </row>
    <row r="22" spans="2:45" s="89" customFormat="1" ht="13.8" x14ac:dyDescent="0.3">
      <c r="B22" s="90"/>
      <c r="C22" s="31" t="str">
        <f t="shared" ca="1" si="0"/>
        <v>Ne</v>
      </c>
      <c r="D22" s="32">
        <f ca="1">DATE(LEFT($W$2,4),VALUE(RIGHT($W$2,2)),COUNTBLANK($B$14:B22))</f>
        <v>42925</v>
      </c>
      <c r="E22" s="33" t="str">
        <f t="shared" ca="1" si="1"/>
        <v/>
      </c>
      <c r="F22" s="34" t="str">
        <f t="shared" ca="1" si="2"/>
        <v/>
      </c>
      <c r="G22" s="34" t="str">
        <f t="shared" ca="1" si="3"/>
        <v/>
      </c>
      <c r="H22" s="33" t="str">
        <f t="shared" ca="1" si="7"/>
        <v/>
      </c>
      <c r="I22" s="34" t="str">
        <f t="shared" ca="1" si="4"/>
        <v/>
      </c>
      <c r="J22" s="34" t="str">
        <f t="shared" ca="1" si="10"/>
        <v/>
      </c>
      <c r="K22" s="100" t="str">
        <f t="shared" ca="1" si="8"/>
        <v/>
      </c>
      <c r="L22" s="35" t="str">
        <f t="shared" ca="1" si="5"/>
        <v/>
      </c>
      <c r="M22" s="63"/>
      <c r="N22" s="63"/>
      <c r="O22" s="63"/>
      <c r="P22" s="63"/>
      <c r="Q22" s="63"/>
      <c r="R22" s="63"/>
      <c r="S22" s="63"/>
      <c r="T22" s="63"/>
      <c r="U22" s="63"/>
      <c r="V22" s="63"/>
      <c r="W22" s="63"/>
      <c r="X22" s="63"/>
      <c r="Y22" s="63"/>
      <c r="Z22" s="63"/>
      <c r="AA22" s="88">
        <f t="shared" si="9"/>
        <v>0</v>
      </c>
      <c r="AF22" s="86">
        <f t="shared" si="6"/>
        <v>0</v>
      </c>
      <c r="AG22" s="86">
        <f t="shared" si="6"/>
        <v>0</v>
      </c>
      <c r="AH22" s="86">
        <f t="shared" si="6"/>
        <v>0</v>
      </c>
      <c r="AI22" s="86">
        <f t="shared" si="6"/>
        <v>0</v>
      </c>
      <c r="AJ22" s="86">
        <f t="shared" si="6"/>
        <v>0</v>
      </c>
      <c r="AK22" s="86">
        <f t="shared" si="6"/>
        <v>0</v>
      </c>
      <c r="AL22" s="86">
        <f t="shared" si="6"/>
        <v>0</v>
      </c>
      <c r="AM22" s="86">
        <f t="shared" si="6"/>
        <v>0</v>
      </c>
      <c r="AN22" s="86">
        <f t="shared" si="6"/>
        <v>0</v>
      </c>
      <c r="AO22" s="86">
        <f t="shared" si="6"/>
        <v>0</v>
      </c>
      <c r="AP22" s="86">
        <f t="shared" si="6"/>
        <v>0</v>
      </c>
      <c r="AQ22" s="86">
        <f t="shared" si="6"/>
        <v>0</v>
      </c>
      <c r="AR22" s="86">
        <f t="shared" si="6"/>
        <v>0</v>
      </c>
      <c r="AS22" s="86">
        <f t="shared" si="6"/>
        <v>0</v>
      </c>
    </row>
    <row r="23" spans="2:45" s="89" customFormat="1" ht="13.8" x14ac:dyDescent="0.3">
      <c r="B23" s="90"/>
      <c r="C23" s="31" t="str">
        <f t="shared" ca="1" si="0"/>
        <v>Po</v>
      </c>
      <c r="D23" s="32">
        <f ca="1">DATE(LEFT($W$2,4),VALUE(RIGHT($W$2,2)),COUNTBLANK($B$14:B23))</f>
        <v>42926</v>
      </c>
      <c r="E23" s="33">
        <f t="shared" ca="1" si="1"/>
        <v>0.33333333333333331</v>
      </c>
      <c r="F23" s="34">
        <f t="shared" ca="1" si="2"/>
        <v>0.5</v>
      </c>
      <c r="G23" s="34">
        <f t="shared" ca="1" si="3"/>
        <v>0.52083333333333337</v>
      </c>
      <c r="H23" s="33">
        <f t="shared" ca="1" si="7"/>
        <v>0.6875</v>
      </c>
      <c r="I23" s="34" t="str">
        <f t="shared" ca="1" si="4"/>
        <v/>
      </c>
      <c r="J23" s="34" t="str">
        <f t="shared" ca="1" si="10"/>
        <v/>
      </c>
      <c r="K23" s="100">
        <f t="shared" ca="1" si="8"/>
        <v>8</v>
      </c>
      <c r="L23" s="35" t="str">
        <f t="shared" ca="1" si="5"/>
        <v/>
      </c>
      <c r="M23" s="63"/>
      <c r="N23" s="63"/>
      <c r="O23" s="63"/>
      <c r="P23" s="63"/>
      <c r="Q23" s="63"/>
      <c r="R23" s="63"/>
      <c r="S23" s="63"/>
      <c r="T23" s="63"/>
      <c r="U23" s="63"/>
      <c r="V23" s="63"/>
      <c r="W23" s="63"/>
      <c r="X23" s="63"/>
      <c r="Y23" s="63"/>
      <c r="Z23" s="63"/>
      <c r="AA23" s="88">
        <f t="shared" si="9"/>
        <v>0</v>
      </c>
      <c r="AF23" s="86">
        <f t="shared" si="6"/>
        <v>0</v>
      </c>
      <c r="AG23" s="86">
        <f t="shared" si="6"/>
        <v>0</v>
      </c>
      <c r="AH23" s="86">
        <f t="shared" si="6"/>
        <v>0</v>
      </c>
      <c r="AI23" s="86">
        <f t="shared" si="6"/>
        <v>0</v>
      </c>
      <c r="AJ23" s="86">
        <f t="shared" si="6"/>
        <v>0</v>
      </c>
      <c r="AK23" s="86">
        <f t="shared" si="6"/>
        <v>0</v>
      </c>
      <c r="AL23" s="86">
        <f t="shared" si="6"/>
        <v>0</v>
      </c>
      <c r="AM23" s="86">
        <f t="shared" si="6"/>
        <v>0</v>
      </c>
      <c r="AN23" s="86">
        <f t="shared" si="6"/>
        <v>0</v>
      </c>
      <c r="AO23" s="86">
        <f t="shared" si="6"/>
        <v>0</v>
      </c>
      <c r="AP23" s="86">
        <f t="shared" si="6"/>
        <v>0</v>
      </c>
      <c r="AQ23" s="86">
        <f t="shared" si="6"/>
        <v>0</v>
      </c>
      <c r="AR23" s="86">
        <f t="shared" si="6"/>
        <v>0</v>
      </c>
      <c r="AS23" s="86">
        <f t="shared" si="6"/>
        <v>0</v>
      </c>
    </row>
    <row r="24" spans="2:45" s="89" customFormat="1" ht="13.8" x14ac:dyDescent="0.3">
      <c r="B24" s="90"/>
      <c r="C24" s="31" t="str">
        <f t="shared" ca="1" si="0"/>
        <v>Út</v>
      </c>
      <c r="D24" s="32">
        <f ca="1">DATE(LEFT($W$2,4),VALUE(RIGHT($W$2,2)),COUNTBLANK($B$14:B24))</f>
        <v>42927</v>
      </c>
      <c r="E24" s="33">
        <f t="shared" ca="1" si="1"/>
        <v>0.33333333333333331</v>
      </c>
      <c r="F24" s="34">
        <f t="shared" ca="1" si="2"/>
        <v>0.5</v>
      </c>
      <c r="G24" s="34">
        <f t="shared" ca="1" si="3"/>
        <v>0.52083333333333337</v>
      </c>
      <c r="H24" s="33">
        <f t="shared" ca="1" si="7"/>
        <v>0.6875</v>
      </c>
      <c r="I24" s="34" t="str">
        <f t="shared" ca="1" si="4"/>
        <v/>
      </c>
      <c r="J24" s="34" t="str">
        <f t="shared" ca="1" si="10"/>
        <v/>
      </c>
      <c r="K24" s="100">
        <f t="shared" ca="1" si="8"/>
        <v>8</v>
      </c>
      <c r="L24" s="35" t="str">
        <f t="shared" ca="1" si="5"/>
        <v/>
      </c>
      <c r="M24" s="63"/>
      <c r="N24" s="63"/>
      <c r="O24" s="63"/>
      <c r="P24" s="63"/>
      <c r="Q24" s="63"/>
      <c r="R24" s="63"/>
      <c r="S24" s="63"/>
      <c r="T24" s="63"/>
      <c r="U24" s="63"/>
      <c r="V24" s="63"/>
      <c r="W24" s="63"/>
      <c r="X24" s="63"/>
      <c r="Y24" s="63"/>
      <c r="Z24" s="63"/>
      <c r="AA24" s="88">
        <f t="shared" si="9"/>
        <v>0</v>
      </c>
      <c r="AF24" s="86">
        <f t="shared" si="6"/>
        <v>0</v>
      </c>
      <c r="AG24" s="86">
        <f t="shared" si="6"/>
        <v>0</v>
      </c>
      <c r="AH24" s="86">
        <f t="shared" si="6"/>
        <v>0</v>
      </c>
      <c r="AI24" s="86">
        <f t="shared" si="6"/>
        <v>0</v>
      </c>
      <c r="AJ24" s="86">
        <f t="shared" si="6"/>
        <v>0</v>
      </c>
      <c r="AK24" s="86">
        <f t="shared" si="6"/>
        <v>0</v>
      </c>
      <c r="AL24" s="86">
        <f t="shared" si="6"/>
        <v>0</v>
      </c>
      <c r="AM24" s="86">
        <f t="shared" si="6"/>
        <v>0</v>
      </c>
      <c r="AN24" s="86">
        <f t="shared" si="6"/>
        <v>0</v>
      </c>
      <c r="AO24" s="86">
        <f t="shared" si="6"/>
        <v>0</v>
      </c>
      <c r="AP24" s="86">
        <f t="shared" si="6"/>
        <v>0</v>
      </c>
      <c r="AQ24" s="86">
        <f t="shared" si="6"/>
        <v>0</v>
      </c>
      <c r="AR24" s="86">
        <f t="shared" si="6"/>
        <v>0</v>
      </c>
      <c r="AS24" s="86">
        <f t="shared" si="6"/>
        <v>0</v>
      </c>
    </row>
    <row r="25" spans="2:45" s="89" customFormat="1" ht="13.8" x14ac:dyDescent="0.3">
      <c r="B25" s="90"/>
      <c r="C25" s="31" t="str">
        <f t="shared" ca="1" si="0"/>
        <v>St</v>
      </c>
      <c r="D25" s="32">
        <f ca="1">DATE(LEFT($W$2,4),VALUE(RIGHT($W$2,2)),COUNTBLANK($B$14:B25))</f>
        <v>42928</v>
      </c>
      <c r="E25" s="33">
        <f t="shared" ca="1" si="1"/>
        <v>0.33333333333333331</v>
      </c>
      <c r="F25" s="34">
        <f t="shared" ca="1" si="2"/>
        <v>0.5</v>
      </c>
      <c r="G25" s="34">
        <f t="shared" ca="1" si="3"/>
        <v>0.52083333333333337</v>
      </c>
      <c r="H25" s="33">
        <f t="shared" ca="1" si="7"/>
        <v>0.6875</v>
      </c>
      <c r="I25" s="34" t="str">
        <f t="shared" ca="1" si="4"/>
        <v/>
      </c>
      <c r="J25" s="34" t="str">
        <f t="shared" ca="1" si="10"/>
        <v/>
      </c>
      <c r="K25" s="100">
        <f t="shared" ca="1" si="8"/>
        <v>8</v>
      </c>
      <c r="L25" s="35" t="str">
        <f t="shared" ca="1" si="5"/>
        <v/>
      </c>
      <c r="M25" s="63"/>
      <c r="N25" s="63"/>
      <c r="O25" s="63"/>
      <c r="P25" s="63"/>
      <c r="Q25" s="63"/>
      <c r="R25" s="63"/>
      <c r="S25" s="63"/>
      <c r="T25" s="63"/>
      <c r="U25" s="63"/>
      <c r="V25" s="63"/>
      <c r="W25" s="63"/>
      <c r="X25" s="63"/>
      <c r="Y25" s="63"/>
      <c r="Z25" s="63"/>
      <c r="AA25" s="88">
        <f t="shared" si="9"/>
        <v>0</v>
      </c>
      <c r="AF25" s="86">
        <f t="shared" si="6"/>
        <v>0</v>
      </c>
      <c r="AG25" s="86">
        <f t="shared" si="6"/>
        <v>0</v>
      </c>
      <c r="AH25" s="86">
        <f t="shared" si="6"/>
        <v>0</v>
      </c>
      <c r="AI25" s="86">
        <f t="shared" si="6"/>
        <v>0</v>
      </c>
      <c r="AJ25" s="86">
        <f t="shared" si="6"/>
        <v>0</v>
      </c>
      <c r="AK25" s="86">
        <f t="shared" si="6"/>
        <v>0</v>
      </c>
      <c r="AL25" s="86">
        <f t="shared" si="6"/>
        <v>0</v>
      </c>
      <c r="AM25" s="86">
        <f t="shared" si="6"/>
        <v>0</v>
      </c>
      <c r="AN25" s="86">
        <f t="shared" si="6"/>
        <v>0</v>
      </c>
      <c r="AO25" s="86">
        <f t="shared" si="6"/>
        <v>0</v>
      </c>
      <c r="AP25" s="86">
        <f t="shared" si="6"/>
        <v>0</v>
      </c>
      <c r="AQ25" s="86">
        <f t="shared" si="6"/>
        <v>0</v>
      </c>
      <c r="AR25" s="86">
        <f t="shared" si="6"/>
        <v>0</v>
      </c>
      <c r="AS25" s="86">
        <f t="shared" si="6"/>
        <v>0</v>
      </c>
    </row>
    <row r="26" spans="2:45" s="89" customFormat="1" ht="13.8" x14ac:dyDescent="0.3">
      <c r="B26" s="90"/>
      <c r="C26" s="31" t="str">
        <f t="shared" ca="1" si="0"/>
        <v>Čt</v>
      </c>
      <c r="D26" s="32">
        <f ca="1">DATE(LEFT($W$2,4),VALUE(RIGHT($W$2,2)),COUNTBLANK($B$14:B26))</f>
        <v>42929</v>
      </c>
      <c r="E26" s="33">
        <f t="shared" ca="1" si="1"/>
        <v>0.33333333333333331</v>
      </c>
      <c r="F26" s="34">
        <f t="shared" ca="1" si="2"/>
        <v>0.5</v>
      </c>
      <c r="G26" s="34">
        <f t="shared" ca="1" si="3"/>
        <v>0.52083333333333337</v>
      </c>
      <c r="H26" s="33">
        <f t="shared" ca="1" si="7"/>
        <v>0.6875</v>
      </c>
      <c r="I26" s="34" t="str">
        <f t="shared" ca="1" si="4"/>
        <v/>
      </c>
      <c r="J26" s="34" t="str">
        <f t="shared" ca="1" si="10"/>
        <v/>
      </c>
      <c r="K26" s="100">
        <f t="shared" ca="1" si="8"/>
        <v>8</v>
      </c>
      <c r="L26" s="35" t="str">
        <f t="shared" ca="1" si="5"/>
        <v/>
      </c>
      <c r="M26" s="63"/>
      <c r="N26" s="63"/>
      <c r="O26" s="63"/>
      <c r="P26" s="63"/>
      <c r="Q26" s="63"/>
      <c r="R26" s="63"/>
      <c r="S26" s="63"/>
      <c r="T26" s="63"/>
      <c r="U26" s="63"/>
      <c r="V26" s="63"/>
      <c r="W26" s="63"/>
      <c r="X26" s="63"/>
      <c r="Y26" s="63"/>
      <c r="Z26" s="63"/>
      <c r="AA26" s="88">
        <f t="shared" si="9"/>
        <v>0</v>
      </c>
      <c r="AF26" s="86">
        <f t="shared" si="6"/>
        <v>0</v>
      </c>
      <c r="AG26" s="86">
        <f t="shared" si="6"/>
        <v>0</v>
      </c>
      <c r="AH26" s="86">
        <f t="shared" si="6"/>
        <v>0</v>
      </c>
      <c r="AI26" s="86">
        <f t="shared" si="6"/>
        <v>0</v>
      </c>
      <c r="AJ26" s="86">
        <f t="shared" si="6"/>
        <v>0</v>
      </c>
      <c r="AK26" s="86">
        <f t="shared" si="6"/>
        <v>0</v>
      </c>
      <c r="AL26" s="86">
        <f t="shared" si="6"/>
        <v>0</v>
      </c>
      <c r="AM26" s="86">
        <f t="shared" si="6"/>
        <v>0</v>
      </c>
      <c r="AN26" s="86">
        <f t="shared" si="6"/>
        <v>0</v>
      </c>
      <c r="AO26" s="86">
        <f t="shared" si="6"/>
        <v>0</v>
      </c>
      <c r="AP26" s="86">
        <f t="shared" si="6"/>
        <v>0</v>
      </c>
      <c r="AQ26" s="86">
        <f t="shared" si="6"/>
        <v>0</v>
      </c>
      <c r="AR26" s="86">
        <f t="shared" si="6"/>
        <v>0</v>
      </c>
      <c r="AS26" s="86">
        <f t="shared" si="6"/>
        <v>0</v>
      </c>
    </row>
    <row r="27" spans="2:45" s="89" customFormat="1" ht="13.8" x14ac:dyDescent="0.3">
      <c r="B27" s="90"/>
      <c r="C27" s="31" t="str">
        <f t="shared" ca="1" si="0"/>
        <v>Pá</v>
      </c>
      <c r="D27" s="32">
        <f ca="1">DATE(LEFT($W$2,4),VALUE(RIGHT($W$2,2)),COUNTBLANK($B$14:B27))</f>
        <v>42930</v>
      </c>
      <c r="E27" s="33">
        <f t="shared" ca="1" si="1"/>
        <v>0.33333333333333331</v>
      </c>
      <c r="F27" s="34">
        <f t="shared" ca="1" si="2"/>
        <v>0.5</v>
      </c>
      <c r="G27" s="34">
        <f t="shared" ca="1" si="3"/>
        <v>0.52083333333333337</v>
      </c>
      <c r="H27" s="33">
        <f t="shared" ca="1" si="7"/>
        <v>0.6875</v>
      </c>
      <c r="I27" s="34" t="str">
        <f t="shared" ca="1" si="4"/>
        <v/>
      </c>
      <c r="J27" s="34" t="str">
        <f t="shared" ca="1" si="10"/>
        <v/>
      </c>
      <c r="K27" s="100">
        <f t="shared" ca="1" si="8"/>
        <v>8</v>
      </c>
      <c r="L27" s="35" t="str">
        <f t="shared" ca="1" si="5"/>
        <v/>
      </c>
      <c r="M27" s="63"/>
      <c r="N27" s="63"/>
      <c r="O27" s="63"/>
      <c r="P27" s="63"/>
      <c r="Q27" s="63"/>
      <c r="R27" s="63"/>
      <c r="S27" s="63"/>
      <c r="T27" s="63"/>
      <c r="U27" s="63"/>
      <c r="V27" s="63"/>
      <c r="W27" s="63"/>
      <c r="X27" s="63"/>
      <c r="Y27" s="63"/>
      <c r="Z27" s="63"/>
      <c r="AA27" s="88">
        <f t="shared" si="9"/>
        <v>0</v>
      </c>
      <c r="AF27" s="86">
        <f t="shared" si="6"/>
        <v>0</v>
      </c>
      <c r="AG27" s="86">
        <f t="shared" si="6"/>
        <v>0</v>
      </c>
      <c r="AH27" s="86">
        <f t="shared" si="6"/>
        <v>0</v>
      </c>
      <c r="AI27" s="86">
        <f t="shared" si="6"/>
        <v>0</v>
      </c>
      <c r="AJ27" s="86">
        <f t="shared" si="6"/>
        <v>0</v>
      </c>
      <c r="AK27" s="86">
        <f t="shared" si="6"/>
        <v>0</v>
      </c>
      <c r="AL27" s="86">
        <f t="shared" si="6"/>
        <v>0</v>
      </c>
      <c r="AM27" s="86">
        <f t="shared" si="6"/>
        <v>0</v>
      </c>
      <c r="AN27" s="86">
        <f t="shared" si="6"/>
        <v>0</v>
      </c>
      <c r="AO27" s="86">
        <f t="shared" si="6"/>
        <v>0</v>
      </c>
      <c r="AP27" s="86">
        <f t="shared" si="6"/>
        <v>0</v>
      </c>
      <c r="AQ27" s="86">
        <f t="shared" si="6"/>
        <v>0</v>
      </c>
      <c r="AR27" s="86">
        <f t="shared" si="6"/>
        <v>0</v>
      </c>
      <c r="AS27" s="86">
        <f t="shared" si="6"/>
        <v>0</v>
      </c>
    </row>
    <row r="28" spans="2:45" s="89" customFormat="1" ht="13.8" x14ac:dyDescent="0.3">
      <c r="B28" s="90"/>
      <c r="C28" s="31" t="str">
        <f t="shared" ca="1" si="0"/>
        <v>So</v>
      </c>
      <c r="D28" s="32">
        <f ca="1">DATE(LEFT($W$2,4),VALUE(RIGHT($W$2,2)),COUNTBLANK($B$14:B28))</f>
        <v>42931</v>
      </c>
      <c r="E28" s="33" t="str">
        <f t="shared" ca="1" si="1"/>
        <v/>
      </c>
      <c r="F28" s="34" t="str">
        <f t="shared" ca="1" si="2"/>
        <v/>
      </c>
      <c r="G28" s="34" t="str">
        <f t="shared" ca="1" si="3"/>
        <v/>
      </c>
      <c r="H28" s="33" t="str">
        <f t="shared" ca="1" si="7"/>
        <v/>
      </c>
      <c r="I28" s="34" t="str">
        <f t="shared" ca="1" si="4"/>
        <v/>
      </c>
      <c r="J28" s="34" t="str">
        <f t="shared" ca="1" si="10"/>
        <v/>
      </c>
      <c r="K28" s="100" t="str">
        <f t="shared" ca="1" si="8"/>
        <v/>
      </c>
      <c r="L28" s="35" t="str">
        <f t="shared" ca="1" si="5"/>
        <v/>
      </c>
      <c r="M28" s="63"/>
      <c r="N28" s="63"/>
      <c r="O28" s="63"/>
      <c r="P28" s="63"/>
      <c r="Q28" s="63"/>
      <c r="R28" s="63"/>
      <c r="S28" s="63"/>
      <c r="T28" s="63"/>
      <c r="U28" s="63"/>
      <c r="V28" s="63"/>
      <c r="W28" s="63"/>
      <c r="X28" s="63"/>
      <c r="Y28" s="63"/>
      <c r="Z28" s="63"/>
      <c r="AA28" s="88">
        <f t="shared" si="9"/>
        <v>0</v>
      </c>
      <c r="AF28" s="86">
        <f t="shared" si="6"/>
        <v>0</v>
      </c>
      <c r="AG28" s="86">
        <f t="shared" si="6"/>
        <v>0</v>
      </c>
      <c r="AH28" s="86">
        <f t="shared" si="6"/>
        <v>0</v>
      </c>
      <c r="AI28" s="86">
        <f t="shared" si="6"/>
        <v>0</v>
      </c>
      <c r="AJ28" s="86">
        <f t="shared" si="6"/>
        <v>0</v>
      </c>
      <c r="AK28" s="86">
        <f t="shared" si="6"/>
        <v>0</v>
      </c>
      <c r="AL28" s="86">
        <f t="shared" si="6"/>
        <v>0</v>
      </c>
      <c r="AM28" s="86">
        <f t="shared" si="6"/>
        <v>0</v>
      </c>
      <c r="AN28" s="86">
        <f t="shared" si="6"/>
        <v>0</v>
      </c>
      <c r="AO28" s="86">
        <f t="shared" si="6"/>
        <v>0</v>
      </c>
      <c r="AP28" s="86">
        <f t="shared" si="6"/>
        <v>0</v>
      </c>
      <c r="AQ28" s="86">
        <f t="shared" si="6"/>
        <v>0</v>
      </c>
      <c r="AR28" s="86">
        <f t="shared" si="6"/>
        <v>0</v>
      </c>
      <c r="AS28" s="86">
        <f t="shared" si="6"/>
        <v>0</v>
      </c>
    </row>
    <row r="29" spans="2:45" s="89" customFormat="1" ht="13.8" x14ac:dyDescent="0.3">
      <c r="B29" s="90"/>
      <c r="C29" s="31" t="str">
        <f t="shared" ca="1" si="0"/>
        <v>Ne</v>
      </c>
      <c r="D29" s="32">
        <f ca="1">DATE(LEFT($W$2,4),VALUE(RIGHT($W$2,2)),COUNTBLANK($B$14:B29))</f>
        <v>42932</v>
      </c>
      <c r="E29" s="33" t="str">
        <f t="shared" ca="1" si="1"/>
        <v/>
      </c>
      <c r="F29" s="34" t="str">
        <f t="shared" ca="1" si="2"/>
        <v/>
      </c>
      <c r="G29" s="34" t="str">
        <f t="shared" ca="1" si="3"/>
        <v/>
      </c>
      <c r="H29" s="33" t="str">
        <f t="shared" ca="1" si="7"/>
        <v/>
      </c>
      <c r="I29" s="34" t="str">
        <f t="shared" ca="1" si="4"/>
        <v/>
      </c>
      <c r="J29" s="34" t="str">
        <f t="shared" ca="1" si="10"/>
        <v/>
      </c>
      <c r="K29" s="100" t="str">
        <f t="shared" ca="1" si="8"/>
        <v/>
      </c>
      <c r="L29" s="35" t="str">
        <f t="shared" ca="1" si="5"/>
        <v/>
      </c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88">
        <f t="shared" si="9"/>
        <v>0</v>
      </c>
      <c r="AF29" s="86">
        <f t="shared" si="6"/>
        <v>0</v>
      </c>
      <c r="AG29" s="86">
        <f t="shared" si="6"/>
        <v>0</v>
      </c>
      <c r="AH29" s="86">
        <f t="shared" si="6"/>
        <v>0</v>
      </c>
      <c r="AI29" s="86">
        <f t="shared" si="6"/>
        <v>0</v>
      </c>
      <c r="AJ29" s="86">
        <f t="shared" si="6"/>
        <v>0</v>
      </c>
      <c r="AK29" s="86">
        <f t="shared" si="6"/>
        <v>0</v>
      </c>
      <c r="AL29" s="86">
        <f t="shared" si="6"/>
        <v>0</v>
      </c>
      <c r="AM29" s="86">
        <f t="shared" si="6"/>
        <v>0</v>
      </c>
      <c r="AN29" s="86">
        <f t="shared" si="6"/>
        <v>0</v>
      </c>
      <c r="AO29" s="86">
        <f t="shared" si="6"/>
        <v>0</v>
      </c>
      <c r="AP29" s="86">
        <f t="shared" si="6"/>
        <v>0</v>
      </c>
      <c r="AQ29" s="86">
        <f t="shared" si="6"/>
        <v>0</v>
      </c>
      <c r="AR29" s="86">
        <f t="shared" si="6"/>
        <v>0</v>
      </c>
      <c r="AS29" s="86">
        <f t="shared" si="6"/>
        <v>0</v>
      </c>
    </row>
    <row r="30" spans="2:45" s="89" customFormat="1" ht="13.8" x14ac:dyDescent="0.3">
      <c r="B30" s="90"/>
      <c r="C30" s="31" t="str">
        <f t="shared" ca="1" si="0"/>
        <v>Po</v>
      </c>
      <c r="D30" s="32">
        <f ca="1">DATE(LEFT($W$2,4),VALUE(RIGHT($W$2,2)),COUNTBLANK($B$14:B30))</f>
        <v>42933</v>
      </c>
      <c r="E30" s="33">
        <f t="shared" ca="1" si="1"/>
        <v>0.33333333333333331</v>
      </c>
      <c r="F30" s="34">
        <f t="shared" ca="1" si="2"/>
        <v>0.5</v>
      </c>
      <c r="G30" s="34">
        <f t="shared" ca="1" si="3"/>
        <v>0.52083333333333337</v>
      </c>
      <c r="H30" s="33">
        <f t="shared" ca="1" si="7"/>
        <v>0.6875</v>
      </c>
      <c r="I30" s="34" t="str">
        <f t="shared" ca="1" si="4"/>
        <v/>
      </c>
      <c r="J30" s="34" t="str">
        <f t="shared" ca="1" si="10"/>
        <v/>
      </c>
      <c r="K30" s="100">
        <f t="shared" ca="1" si="8"/>
        <v>8</v>
      </c>
      <c r="L30" s="35" t="str">
        <f t="shared" ca="1" si="5"/>
        <v/>
      </c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88">
        <f t="shared" si="9"/>
        <v>0</v>
      </c>
      <c r="AF30" s="86">
        <f t="shared" si="6"/>
        <v>0</v>
      </c>
      <c r="AG30" s="86">
        <f t="shared" si="6"/>
        <v>0</v>
      </c>
      <c r="AH30" s="86">
        <f t="shared" si="6"/>
        <v>0</v>
      </c>
      <c r="AI30" s="86">
        <f t="shared" si="6"/>
        <v>0</v>
      </c>
      <c r="AJ30" s="86">
        <f t="shared" si="6"/>
        <v>0</v>
      </c>
      <c r="AK30" s="86">
        <f t="shared" si="6"/>
        <v>0</v>
      </c>
      <c r="AL30" s="86">
        <f t="shared" si="6"/>
        <v>0</v>
      </c>
      <c r="AM30" s="86">
        <f t="shared" si="6"/>
        <v>0</v>
      </c>
      <c r="AN30" s="86">
        <f t="shared" si="6"/>
        <v>0</v>
      </c>
      <c r="AO30" s="86">
        <f t="shared" si="6"/>
        <v>0</v>
      </c>
      <c r="AP30" s="86">
        <f t="shared" si="6"/>
        <v>0</v>
      </c>
      <c r="AQ30" s="86">
        <f t="shared" si="6"/>
        <v>0</v>
      </c>
      <c r="AR30" s="86">
        <f t="shared" si="6"/>
        <v>0</v>
      </c>
      <c r="AS30" s="86">
        <f t="shared" si="6"/>
        <v>0</v>
      </c>
    </row>
    <row r="31" spans="2:45" s="89" customFormat="1" ht="13.8" x14ac:dyDescent="0.3">
      <c r="B31" s="90"/>
      <c r="C31" s="31" t="str">
        <f t="shared" ca="1" si="0"/>
        <v>Út</v>
      </c>
      <c r="D31" s="32">
        <f ca="1">DATE(LEFT($W$2,4),VALUE(RIGHT($W$2,2)),COUNTBLANK($B$14:B31))</f>
        <v>42934</v>
      </c>
      <c r="E31" s="33">
        <f t="shared" ca="1" si="1"/>
        <v>0.33333333333333331</v>
      </c>
      <c r="F31" s="34">
        <f t="shared" ca="1" si="2"/>
        <v>0.5</v>
      </c>
      <c r="G31" s="34">
        <f t="shared" ca="1" si="3"/>
        <v>0.52083333333333337</v>
      </c>
      <c r="H31" s="33">
        <f t="shared" ca="1" si="7"/>
        <v>0.6875</v>
      </c>
      <c r="I31" s="34" t="str">
        <f t="shared" ca="1" si="4"/>
        <v/>
      </c>
      <c r="J31" s="34" t="str">
        <f t="shared" ca="1" si="10"/>
        <v/>
      </c>
      <c r="K31" s="100">
        <f t="shared" ca="1" si="8"/>
        <v>8</v>
      </c>
      <c r="L31" s="35" t="str">
        <f t="shared" ca="1" si="5"/>
        <v/>
      </c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88">
        <f t="shared" si="9"/>
        <v>0</v>
      </c>
      <c r="AF31" s="86">
        <f t="shared" si="6"/>
        <v>0</v>
      </c>
      <c r="AG31" s="86">
        <f t="shared" si="6"/>
        <v>0</v>
      </c>
      <c r="AH31" s="86">
        <f t="shared" si="6"/>
        <v>0</v>
      </c>
      <c r="AI31" s="86">
        <f t="shared" si="6"/>
        <v>0</v>
      </c>
      <c r="AJ31" s="86">
        <f t="shared" si="6"/>
        <v>0</v>
      </c>
      <c r="AK31" s="86">
        <f t="shared" si="6"/>
        <v>0</v>
      </c>
      <c r="AL31" s="86">
        <f t="shared" si="6"/>
        <v>0</v>
      </c>
      <c r="AM31" s="86">
        <f t="shared" si="6"/>
        <v>0</v>
      </c>
      <c r="AN31" s="86">
        <f t="shared" si="6"/>
        <v>0</v>
      </c>
      <c r="AO31" s="86">
        <f t="shared" si="6"/>
        <v>0</v>
      </c>
      <c r="AP31" s="86">
        <f t="shared" si="6"/>
        <v>0</v>
      </c>
      <c r="AQ31" s="86">
        <f t="shared" si="6"/>
        <v>0</v>
      </c>
      <c r="AR31" s="86">
        <f t="shared" si="6"/>
        <v>0</v>
      </c>
      <c r="AS31" s="86">
        <f t="shared" si="6"/>
        <v>0</v>
      </c>
    </row>
    <row r="32" spans="2:45" s="89" customFormat="1" ht="13.8" x14ac:dyDescent="0.3">
      <c r="B32" s="90"/>
      <c r="C32" s="31" t="str">
        <f t="shared" ca="1" si="0"/>
        <v>St</v>
      </c>
      <c r="D32" s="32">
        <f ca="1">DATE(LEFT($W$2,4),VALUE(RIGHT($W$2,2)),COUNTBLANK($B$14:B32))</f>
        <v>42935</v>
      </c>
      <c r="E32" s="33">
        <f t="shared" ca="1" si="1"/>
        <v>0.33333333333333331</v>
      </c>
      <c r="F32" s="34">
        <f t="shared" ca="1" si="2"/>
        <v>0.5</v>
      </c>
      <c r="G32" s="34">
        <f t="shared" ca="1" si="3"/>
        <v>0.52083333333333337</v>
      </c>
      <c r="H32" s="33">
        <f t="shared" ca="1" si="7"/>
        <v>0.6875</v>
      </c>
      <c r="I32" s="34" t="str">
        <f t="shared" ca="1" si="4"/>
        <v/>
      </c>
      <c r="J32" s="34" t="str">
        <f t="shared" ca="1" si="10"/>
        <v/>
      </c>
      <c r="K32" s="100">
        <f t="shared" ca="1" si="8"/>
        <v>8</v>
      </c>
      <c r="L32" s="35" t="str">
        <f t="shared" ca="1" si="5"/>
        <v/>
      </c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88">
        <f t="shared" si="9"/>
        <v>0</v>
      </c>
      <c r="AF32" s="86">
        <f t="shared" si="6"/>
        <v>0</v>
      </c>
      <c r="AG32" s="86">
        <f t="shared" si="6"/>
        <v>0</v>
      </c>
      <c r="AH32" s="86">
        <f t="shared" si="6"/>
        <v>0</v>
      </c>
      <c r="AI32" s="86">
        <f t="shared" ref="AI32:AS63" si="11">IF(P32="x",1,IF(OR(P32="xd",P32="xo"),0.5,0))</f>
        <v>0</v>
      </c>
      <c r="AJ32" s="86">
        <f t="shared" si="11"/>
        <v>0</v>
      </c>
      <c r="AK32" s="86">
        <f t="shared" si="11"/>
        <v>0</v>
      </c>
      <c r="AL32" s="86">
        <f t="shared" si="11"/>
        <v>0</v>
      </c>
      <c r="AM32" s="86">
        <f t="shared" si="11"/>
        <v>0</v>
      </c>
      <c r="AN32" s="86">
        <f t="shared" si="11"/>
        <v>0</v>
      </c>
      <c r="AO32" s="86">
        <f t="shared" si="11"/>
        <v>0</v>
      </c>
      <c r="AP32" s="86">
        <f t="shared" si="11"/>
        <v>0</v>
      </c>
      <c r="AQ32" s="86">
        <f t="shared" si="11"/>
        <v>0</v>
      </c>
      <c r="AR32" s="86">
        <f t="shared" si="11"/>
        <v>0</v>
      </c>
      <c r="AS32" s="86">
        <f t="shared" si="11"/>
        <v>0</v>
      </c>
    </row>
    <row r="33" spans="2:46" s="89" customFormat="1" ht="13.8" x14ac:dyDescent="0.3">
      <c r="B33" s="90"/>
      <c r="C33" s="31" t="str">
        <f t="shared" ca="1" si="0"/>
        <v>Čt</v>
      </c>
      <c r="D33" s="32">
        <f ca="1">DATE(LEFT($W$2,4),VALUE(RIGHT($W$2,2)),COUNTBLANK($B$14:B33))</f>
        <v>42936</v>
      </c>
      <c r="E33" s="33">
        <f t="shared" ca="1" si="1"/>
        <v>0.33333333333333331</v>
      </c>
      <c r="F33" s="34">
        <f t="shared" ca="1" si="2"/>
        <v>0.5</v>
      </c>
      <c r="G33" s="34">
        <f t="shared" ca="1" si="3"/>
        <v>0.52083333333333337</v>
      </c>
      <c r="H33" s="33">
        <f t="shared" ca="1" si="7"/>
        <v>0.6875</v>
      </c>
      <c r="I33" s="34" t="str">
        <f t="shared" ca="1" si="4"/>
        <v/>
      </c>
      <c r="J33" s="34" t="str">
        <f t="shared" ca="1" si="10"/>
        <v/>
      </c>
      <c r="K33" s="100">
        <f t="shared" ca="1" si="8"/>
        <v>8</v>
      </c>
      <c r="L33" s="35" t="str">
        <f t="shared" ca="1" si="5"/>
        <v/>
      </c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88">
        <f t="shared" si="9"/>
        <v>0</v>
      </c>
      <c r="AF33" s="86">
        <f t="shared" ref="AF33:AH64" si="12">IF(M33="x",1,IF(OR(M33="xd",M33="xo"),0.5,0))</f>
        <v>0</v>
      </c>
      <c r="AG33" s="86">
        <f t="shared" si="12"/>
        <v>0</v>
      </c>
      <c r="AH33" s="86">
        <f t="shared" si="12"/>
        <v>0</v>
      </c>
      <c r="AI33" s="86">
        <f t="shared" si="11"/>
        <v>0</v>
      </c>
      <c r="AJ33" s="86">
        <f t="shared" si="11"/>
        <v>0</v>
      </c>
      <c r="AK33" s="86">
        <f t="shared" si="11"/>
        <v>0</v>
      </c>
      <c r="AL33" s="86">
        <f t="shared" si="11"/>
        <v>0</v>
      </c>
      <c r="AM33" s="86">
        <f t="shared" si="11"/>
        <v>0</v>
      </c>
      <c r="AN33" s="86">
        <f t="shared" si="11"/>
        <v>0</v>
      </c>
      <c r="AO33" s="86">
        <f t="shared" si="11"/>
        <v>0</v>
      </c>
      <c r="AP33" s="86">
        <f t="shared" si="11"/>
        <v>0</v>
      </c>
      <c r="AQ33" s="86">
        <f t="shared" si="11"/>
        <v>0</v>
      </c>
      <c r="AR33" s="86">
        <f t="shared" si="11"/>
        <v>0</v>
      </c>
      <c r="AS33" s="86">
        <f t="shared" si="11"/>
        <v>0</v>
      </c>
    </row>
    <row r="34" spans="2:46" s="89" customFormat="1" ht="13.8" x14ac:dyDescent="0.3">
      <c r="B34" s="90"/>
      <c r="C34" s="31" t="str">
        <f t="shared" ca="1" si="0"/>
        <v>Pá</v>
      </c>
      <c r="D34" s="32">
        <f ca="1">DATE(LEFT($W$2,4),VALUE(RIGHT($W$2,2)),COUNTBLANK($B$14:B34))</f>
        <v>42937</v>
      </c>
      <c r="E34" s="33">
        <f t="shared" ca="1" si="1"/>
        <v>0.33333333333333331</v>
      </c>
      <c r="F34" s="34">
        <f t="shared" ca="1" si="2"/>
        <v>0.5</v>
      </c>
      <c r="G34" s="34">
        <f t="shared" ca="1" si="3"/>
        <v>0.52083333333333337</v>
      </c>
      <c r="H34" s="33">
        <f t="shared" ca="1" si="7"/>
        <v>0.6875</v>
      </c>
      <c r="I34" s="34" t="str">
        <f t="shared" ca="1" si="4"/>
        <v/>
      </c>
      <c r="J34" s="34" t="str">
        <f t="shared" ca="1" si="10"/>
        <v/>
      </c>
      <c r="K34" s="100">
        <f t="shared" ca="1" si="8"/>
        <v>8</v>
      </c>
      <c r="L34" s="35" t="str">
        <f t="shared" ca="1" si="5"/>
        <v/>
      </c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88">
        <f t="shared" si="9"/>
        <v>0</v>
      </c>
      <c r="AF34" s="86">
        <f t="shared" si="12"/>
        <v>0</v>
      </c>
      <c r="AG34" s="86">
        <f t="shared" si="12"/>
        <v>0</v>
      </c>
      <c r="AH34" s="86">
        <f t="shared" si="12"/>
        <v>0</v>
      </c>
      <c r="AI34" s="86">
        <f t="shared" si="11"/>
        <v>0</v>
      </c>
      <c r="AJ34" s="86">
        <f t="shared" si="11"/>
        <v>0</v>
      </c>
      <c r="AK34" s="86">
        <f t="shared" si="11"/>
        <v>0</v>
      </c>
      <c r="AL34" s="86">
        <f t="shared" si="11"/>
        <v>0</v>
      </c>
      <c r="AM34" s="86">
        <f t="shared" si="11"/>
        <v>0</v>
      </c>
      <c r="AN34" s="86">
        <f t="shared" si="11"/>
        <v>0</v>
      </c>
      <c r="AO34" s="86">
        <f t="shared" si="11"/>
        <v>0</v>
      </c>
      <c r="AP34" s="86">
        <f t="shared" si="11"/>
        <v>0</v>
      </c>
      <c r="AQ34" s="86">
        <f t="shared" si="11"/>
        <v>0</v>
      </c>
      <c r="AR34" s="86">
        <f t="shared" si="11"/>
        <v>0</v>
      </c>
      <c r="AS34" s="86">
        <f t="shared" si="11"/>
        <v>0</v>
      </c>
    </row>
    <row r="35" spans="2:46" s="89" customFormat="1" ht="13.8" x14ac:dyDescent="0.3">
      <c r="B35" s="90"/>
      <c r="C35" s="31" t="str">
        <f t="shared" ca="1" si="0"/>
        <v>So</v>
      </c>
      <c r="D35" s="32">
        <f ca="1">DATE(LEFT($W$2,4),VALUE(RIGHT($W$2,2)),COUNTBLANK($B$14:B35))</f>
        <v>42938</v>
      </c>
      <c r="E35" s="33" t="str">
        <f t="shared" ca="1" si="1"/>
        <v/>
      </c>
      <c r="F35" s="34" t="str">
        <f t="shared" ca="1" si="2"/>
        <v/>
      </c>
      <c r="G35" s="34" t="str">
        <f t="shared" ca="1" si="3"/>
        <v/>
      </c>
      <c r="H35" s="33" t="str">
        <f t="shared" ca="1" si="7"/>
        <v/>
      </c>
      <c r="I35" s="34" t="str">
        <f t="shared" ca="1" si="4"/>
        <v/>
      </c>
      <c r="J35" s="34" t="str">
        <f t="shared" ca="1" si="10"/>
        <v/>
      </c>
      <c r="K35" s="100" t="str">
        <f t="shared" ca="1" si="8"/>
        <v/>
      </c>
      <c r="L35" s="35" t="str">
        <f t="shared" ca="1" si="5"/>
        <v/>
      </c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88">
        <f t="shared" si="9"/>
        <v>0</v>
      </c>
      <c r="AF35" s="86">
        <f t="shared" si="12"/>
        <v>0</v>
      </c>
      <c r="AG35" s="86">
        <f t="shared" si="12"/>
        <v>0</v>
      </c>
      <c r="AH35" s="86">
        <f t="shared" si="12"/>
        <v>0</v>
      </c>
      <c r="AI35" s="86">
        <f t="shared" si="11"/>
        <v>0</v>
      </c>
      <c r="AJ35" s="86">
        <f t="shared" si="11"/>
        <v>0</v>
      </c>
      <c r="AK35" s="86">
        <f t="shared" si="11"/>
        <v>0</v>
      </c>
      <c r="AL35" s="86">
        <f t="shared" si="11"/>
        <v>0</v>
      </c>
      <c r="AM35" s="86">
        <f t="shared" si="11"/>
        <v>0</v>
      </c>
      <c r="AN35" s="86">
        <f t="shared" si="11"/>
        <v>0</v>
      </c>
      <c r="AO35" s="86">
        <f t="shared" si="11"/>
        <v>0</v>
      </c>
      <c r="AP35" s="86">
        <f t="shared" si="11"/>
        <v>0</v>
      </c>
      <c r="AQ35" s="86">
        <f t="shared" si="11"/>
        <v>0</v>
      </c>
      <c r="AR35" s="86">
        <f t="shared" si="11"/>
        <v>0</v>
      </c>
      <c r="AS35" s="86">
        <f t="shared" si="11"/>
        <v>0</v>
      </c>
    </row>
    <row r="36" spans="2:46" s="89" customFormat="1" ht="13.8" x14ac:dyDescent="0.3">
      <c r="B36" s="90"/>
      <c r="C36" s="31" t="str">
        <f t="shared" ca="1" si="0"/>
        <v>Ne</v>
      </c>
      <c r="D36" s="32">
        <f ca="1">DATE(LEFT($W$2,4),VALUE(RIGHT($W$2,2)),COUNTBLANK($B$14:B36))</f>
        <v>42939</v>
      </c>
      <c r="E36" s="33" t="str">
        <f t="shared" ca="1" si="1"/>
        <v/>
      </c>
      <c r="F36" s="34" t="str">
        <f t="shared" ca="1" si="2"/>
        <v/>
      </c>
      <c r="G36" s="34" t="str">
        <f t="shared" ca="1" si="3"/>
        <v/>
      </c>
      <c r="H36" s="33" t="str">
        <f t="shared" ca="1" si="7"/>
        <v/>
      </c>
      <c r="I36" s="34" t="str">
        <f t="shared" ca="1" si="4"/>
        <v/>
      </c>
      <c r="J36" s="34" t="str">
        <f t="shared" ca="1" si="10"/>
        <v/>
      </c>
      <c r="K36" s="100" t="str">
        <f t="shared" ca="1" si="8"/>
        <v/>
      </c>
      <c r="L36" s="35" t="str">
        <f t="shared" ca="1" si="5"/>
        <v/>
      </c>
      <c r="M36" s="63"/>
      <c r="N36" s="63"/>
      <c r="O36" s="63"/>
      <c r="P36" s="63"/>
      <c r="Q36" s="63"/>
      <c r="R36" s="63"/>
      <c r="S36" s="63"/>
      <c r="T36" s="63"/>
      <c r="U36" s="63"/>
      <c r="V36" s="63"/>
      <c r="W36" s="63"/>
      <c r="X36" s="63"/>
      <c r="Y36" s="63"/>
      <c r="Z36" s="63"/>
      <c r="AA36" s="88">
        <f t="shared" si="9"/>
        <v>0</v>
      </c>
      <c r="AF36" s="86">
        <f t="shared" si="12"/>
        <v>0</v>
      </c>
      <c r="AG36" s="86">
        <f t="shared" si="12"/>
        <v>0</v>
      </c>
      <c r="AH36" s="86">
        <f t="shared" si="12"/>
        <v>0</v>
      </c>
      <c r="AI36" s="86">
        <f t="shared" si="11"/>
        <v>0</v>
      </c>
      <c r="AJ36" s="86">
        <f t="shared" si="11"/>
        <v>0</v>
      </c>
      <c r="AK36" s="86">
        <f t="shared" si="11"/>
        <v>0</v>
      </c>
      <c r="AL36" s="86">
        <f t="shared" si="11"/>
        <v>0</v>
      </c>
      <c r="AM36" s="86">
        <f t="shared" si="11"/>
        <v>0</v>
      </c>
      <c r="AN36" s="86">
        <f t="shared" si="11"/>
        <v>0</v>
      </c>
      <c r="AO36" s="86">
        <f t="shared" si="11"/>
        <v>0</v>
      </c>
      <c r="AP36" s="86">
        <f t="shared" si="11"/>
        <v>0</v>
      </c>
      <c r="AQ36" s="86">
        <f t="shared" si="11"/>
        <v>0</v>
      </c>
      <c r="AR36" s="86">
        <f t="shared" si="11"/>
        <v>0</v>
      </c>
      <c r="AS36" s="86">
        <f t="shared" si="11"/>
        <v>0</v>
      </c>
    </row>
    <row r="37" spans="2:46" s="89" customFormat="1" ht="13.8" x14ac:dyDescent="0.3">
      <c r="B37" s="90"/>
      <c r="C37" s="31" t="str">
        <f t="shared" ca="1" si="0"/>
        <v>Po</v>
      </c>
      <c r="D37" s="32">
        <f ca="1">DATE(LEFT($W$2,4),VALUE(RIGHT($W$2,2)),COUNTBLANK($B$14:B37))</f>
        <v>42940</v>
      </c>
      <c r="E37" s="33">
        <f t="shared" ca="1" si="1"/>
        <v>0.33333333333333331</v>
      </c>
      <c r="F37" s="34">
        <f t="shared" ca="1" si="2"/>
        <v>0.5</v>
      </c>
      <c r="G37" s="34">
        <f t="shared" ca="1" si="3"/>
        <v>0.52083333333333337</v>
      </c>
      <c r="H37" s="33">
        <f t="shared" ca="1" si="7"/>
        <v>0.6875</v>
      </c>
      <c r="I37" s="34" t="str">
        <f t="shared" ca="1" si="4"/>
        <v/>
      </c>
      <c r="J37" s="34" t="str">
        <f t="shared" ca="1" si="10"/>
        <v/>
      </c>
      <c r="K37" s="100">
        <f t="shared" ca="1" si="8"/>
        <v>8</v>
      </c>
      <c r="L37" s="35" t="str">
        <f t="shared" ca="1" si="5"/>
        <v/>
      </c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88">
        <f t="shared" si="9"/>
        <v>0</v>
      </c>
      <c r="AF37" s="86">
        <f t="shared" si="12"/>
        <v>0</v>
      </c>
      <c r="AG37" s="86">
        <f t="shared" si="12"/>
        <v>0</v>
      </c>
      <c r="AH37" s="86">
        <f t="shared" si="12"/>
        <v>0</v>
      </c>
      <c r="AI37" s="86">
        <f t="shared" si="11"/>
        <v>0</v>
      </c>
      <c r="AJ37" s="86">
        <f t="shared" si="11"/>
        <v>0</v>
      </c>
      <c r="AK37" s="86">
        <f t="shared" si="11"/>
        <v>0</v>
      </c>
      <c r="AL37" s="86">
        <f t="shared" si="11"/>
        <v>0</v>
      </c>
      <c r="AM37" s="86">
        <f t="shared" si="11"/>
        <v>0</v>
      </c>
      <c r="AN37" s="86">
        <f t="shared" si="11"/>
        <v>0</v>
      </c>
      <c r="AO37" s="86">
        <f t="shared" si="11"/>
        <v>0</v>
      </c>
      <c r="AP37" s="86">
        <f t="shared" si="11"/>
        <v>0</v>
      </c>
      <c r="AQ37" s="86">
        <f t="shared" si="11"/>
        <v>0</v>
      </c>
      <c r="AR37" s="86">
        <f t="shared" si="11"/>
        <v>0</v>
      </c>
      <c r="AS37" s="86">
        <f t="shared" si="11"/>
        <v>0</v>
      </c>
    </row>
    <row r="38" spans="2:46" s="89" customFormat="1" ht="13.8" x14ac:dyDescent="0.3">
      <c r="B38" s="90"/>
      <c r="C38" s="31" t="str">
        <f t="shared" ca="1" si="0"/>
        <v>Út</v>
      </c>
      <c r="D38" s="32">
        <f ca="1">DATE(LEFT($W$2,4),VALUE(RIGHT($W$2,2)),COUNTBLANK($B$14:B38))</f>
        <v>42941</v>
      </c>
      <c r="E38" s="33">
        <f t="shared" ca="1" si="1"/>
        <v>0.33333333333333331</v>
      </c>
      <c r="F38" s="34">
        <f t="shared" ca="1" si="2"/>
        <v>0.5</v>
      </c>
      <c r="G38" s="34">
        <f t="shared" ca="1" si="3"/>
        <v>0.52083333333333337</v>
      </c>
      <c r="H38" s="33">
        <f t="shared" ca="1" si="7"/>
        <v>0.6875</v>
      </c>
      <c r="I38" s="34" t="str">
        <f t="shared" ca="1" si="4"/>
        <v/>
      </c>
      <c r="J38" s="34" t="str">
        <f t="shared" ca="1" si="10"/>
        <v/>
      </c>
      <c r="K38" s="100">
        <f t="shared" ca="1" si="8"/>
        <v>8</v>
      </c>
      <c r="L38" s="35" t="str">
        <f t="shared" ca="1" si="5"/>
        <v/>
      </c>
      <c r="M38" s="63"/>
      <c r="N38" s="63"/>
      <c r="O38" s="63"/>
      <c r="P38" s="63"/>
      <c r="Q38" s="63"/>
      <c r="R38" s="63"/>
      <c r="S38" s="63"/>
      <c r="T38" s="63"/>
      <c r="U38" s="63"/>
      <c r="V38" s="63"/>
      <c r="W38" s="63"/>
      <c r="X38" s="63"/>
      <c r="Y38" s="63"/>
      <c r="Z38" s="63"/>
      <c r="AA38" s="88">
        <f t="shared" si="9"/>
        <v>0</v>
      </c>
      <c r="AF38" s="86">
        <f t="shared" si="12"/>
        <v>0</v>
      </c>
      <c r="AG38" s="86">
        <f t="shared" si="12"/>
        <v>0</v>
      </c>
      <c r="AH38" s="86">
        <f t="shared" si="12"/>
        <v>0</v>
      </c>
      <c r="AI38" s="86">
        <f t="shared" si="11"/>
        <v>0</v>
      </c>
      <c r="AJ38" s="86">
        <f t="shared" si="11"/>
        <v>0</v>
      </c>
      <c r="AK38" s="86">
        <f t="shared" si="11"/>
        <v>0</v>
      </c>
      <c r="AL38" s="86">
        <f t="shared" si="11"/>
        <v>0</v>
      </c>
      <c r="AM38" s="86">
        <f t="shared" si="11"/>
        <v>0</v>
      </c>
      <c r="AN38" s="86">
        <f t="shared" si="11"/>
        <v>0</v>
      </c>
      <c r="AO38" s="86">
        <f t="shared" si="11"/>
        <v>0</v>
      </c>
      <c r="AP38" s="86">
        <f t="shared" si="11"/>
        <v>0</v>
      </c>
      <c r="AQ38" s="86">
        <f t="shared" si="11"/>
        <v>0</v>
      </c>
      <c r="AR38" s="86">
        <f t="shared" si="11"/>
        <v>0</v>
      </c>
      <c r="AS38" s="86">
        <f t="shared" si="11"/>
        <v>0</v>
      </c>
    </row>
    <row r="39" spans="2:46" s="89" customFormat="1" ht="13.8" x14ac:dyDescent="0.3">
      <c r="B39" s="90"/>
      <c r="C39" s="31" t="str">
        <f t="shared" ca="1" si="0"/>
        <v>St</v>
      </c>
      <c r="D39" s="32">
        <f ca="1">DATE(LEFT($W$2,4),VALUE(RIGHT($W$2,2)),COUNTBLANK($B$14:B39))</f>
        <v>42942</v>
      </c>
      <c r="E39" s="33">
        <f t="shared" ca="1" si="1"/>
        <v>0.33333333333333331</v>
      </c>
      <c r="F39" s="34">
        <f t="shared" ca="1" si="2"/>
        <v>0.5</v>
      </c>
      <c r="G39" s="34">
        <f t="shared" ca="1" si="3"/>
        <v>0.52083333333333337</v>
      </c>
      <c r="H39" s="33">
        <f t="shared" ca="1" si="7"/>
        <v>0.6875</v>
      </c>
      <c r="I39" s="34" t="str">
        <f t="shared" ca="1" si="4"/>
        <v/>
      </c>
      <c r="J39" s="34" t="str">
        <f t="shared" ca="1" si="10"/>
        <v/>
      </c>
      <c r="K39" s="100">
        <f t="shared" ca="1" si="8"/>
        <v>8</v>
      </c>
      <c r="L39" s="35" t="str">
        <f t="shared" ca="1" si="5"/>
        <v/>
      </c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88">
        <f t="shared" si="9"/>
        <v>0</v>
      </c>
      <c r="AF39" s="86">
        <f t="shared" si="12"/>
        <v>0</v>
      </c>
      <c r="AG39" s="86">
        <f t="shared" si="12"/>
        <v>0</v>
      </c>
      <c r="AH39" s="86">
        <f t="shared" si="12"/>
        <v>0</v>
      </c>
      <c r="AI39" s="86">
        <f t="shared" si="11"/>
        <v>0</v>
      </c>
      <c r="AJ39" s="86">
        <f t="shared" si="11"/>
        <v>0</v>
      </c>
      <c r="AK39" s="86">
        <f t="shared" si="11"/>
        <v>0</v>
      </c>
      <c r="AL39" s="86">
        <f t="shared" si="11"/>
        <v>0</v>
      </c>
      <c r="AM39" s="86">
        <f t="shared" si="11"/>
        <v>0</v>
      </c>
      <c r="AN39" s="86">
        <f t="shared" si="11"/>
        <v>0</v>
      </c>
      <c r="AO39" s="86">
        <f t="shared" si="11"/>
        <v>0</v>
      </c>
      <c r="AP39" s="86">
        <f t="shared" si="11"/>
        <v>0</v>
      </c>
      <c r="AQ39" s="86">
        <f t="shared" si="11"/>
        <v>0</v>
      </c>
      <c r="AR39" s="86">
        <f t="shared" si="11"/>
        <v>0</v>
      </c>
      <c r="AS39" s="86">
        <f t="shared" si="11"/>
        <v>0</v>
      </c>
    </row>
    <row r="40" spans="2:46" s="89" customFormat="1" ht="13.8" x14ac:dyDescent="0.3">
      <c r="B40" s="90"/>
      <c r="C40" s="31" t="str">
        <f t="shared" ca="1" si="0"/>
        <v>Čt</v>
      </c>
      <c r="D40" s="32">
        <f ca="1">DATE(LEFT($W$2,4),VALUE(RIGHT($W$2,2)),COUNTBLANK($B$14:B40))</f>
        <v>42943</v>
      </c>
      <c r="E40" s="33">
        <f t="shared" ca="1" si="1"/>
        <v>0.33333333333333331</v>
      </c>
      <c r="F40" s="34">
        <f t="shared" ca="1" si="2"/>
        <v>0.5</v>
      </c>
      <c r="G40" s="34">
        <f t="shared" ca="1" si="3"/>
        <v>0.52083333333333337</v>
      </c>
      <c r="H40" s="33">
        <f t="shared" ca="1" si="7"/>
        <v>0.6875</v>
      </c>
      <c r="I40" s="34" t="str">
        <f t="shared" ca="1" si="4"/>
        <v/>
      </c>
      <c r="J40" s="34" t="str">
        <f t="shared" ca="1" si="10"/>
        <v/>
      </c>
      <c r="K40" s="100">
        <f t="shared" ca="1" si="8"/>
        <v>8</v>
      </c>
      <c r="L40" s="35" t="str">
        <f t="shared" ca="1" si="5"/>
        <v/>
      </c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88">
        <f t="shared" si="9"/>
        <v>0</v>
      </c>
      <c r="AF40" s="86">
        <f t="shared" si="12"/>
        <v>0</v>
      </c>
      <c r="AG40" s="86">
        <f t="shared" si="12"/>
        <v>0</v>
      </c>
      <c r="AH40" s="86">
        <f t="shared" si="12"/>
        <v>0</v>
      </c>
      <c r="AI40" s="86">
        <f t="shared" si="11"/>
        <v>0</v>
      </c>
      <c r="AJ40" s="86">
        <f t="shared" si="11"/>
        <v>0</v>
      </c>
      <c r="AK40" s="86">
        <f t="shared" si="11"/>
        <v>0</v>
      </c>
      <c r="AL40" s="86">
        <f t="shared" si="11"/>
        <v>0</v>
      </c>
      <c r="AM40" s="86">
        <f t="shared" si="11"/>
        <v>0</v>
      </c>
      <c r="AN40" s="86">
        <f t="shared" si="11"/>
        <v>0</v>
      </c>
      <c r="AO40" s="86">
        <f t="shared" si="11"/>
        <v>0</v>
      </c>
      <c r="AP40" s="86">
        <f t="shared" si="11"/>
        <v>0</v>
      </c>
      <c r="AQ40" s="86">
        <f t="shared" si="11"/>
        <v>0</v>
      </c>
      <c r="AR40" s="86">
        <f t="shared" si="11"/>
        <v>0</v>
      </c>
      <c r="AS40" s="86">
        <f t="shared" si="11"/>
        <v>0</v>
      </c>
    </row>
    <row r="41" spans="2:46" s="89" customFormat="1" ht="13.8" x14ac:dyDescent="0.3">
      <c r="B41" s="90"/>
      <c r="C41" s="31" t="str">
        <f t="shared" ca="1" si="0"/>
        <v>Pá</v>
      </c>
      <c r="D41" s="32">
        <f ca="1">DATE(LEFT($W$2,4),VALUE(RIGHT($W$2,2)),COUNTBLANK($B$14:B41))</f>
        <v>42944</v>
      </c>
      <c r="E41" s="33">
        <f t="shared" ca="1" si="1"/>
        <v>0.33333333333333331</v>
      </c>
      <c r="F41" s="34">
        <f t="shared" ca="1" si="2"/>
        <v>0.5</v>
      </c>
      <c r="G41" s="34">
        <f t="shared" ca="1" si="3"/>
        <v>0.52083333333333337</v>
      </c>
      <c r="H41" s="33">
        <f t="shared" ca="1" si="7"/>
        <v>0.6875</v>
      </c>
      <c r="I41" s="34" t="str">
        <f t="shared" ca="1" si="4"/>
        <v/>
      </c>
      <c r="J41" s="34" t="str">
        <f t="shared" ca="1" si="10"/>
        <v/>
      </c>
      <c r="K41" s="100">
        <f t="shared" ca="1" si="8"/>
        <v>8</v>
      </c>
      <c r="L41" s="35" t="str">
        <f t="shared" ca="1" si="5"/>
        <v/>
      </c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88">
        <f t="shared" si="9"/>
        <v>0</v>
      </c>
      <c r="AF41" s="86">
        <f t="shared" si="12"/>
        <v>0</v>
      </c>
      <c r="AG41" s="86">
        <f t="shared" si="12"/>
        <v>0</v>
      </c>
      <c r="AH41" s="86">
        <f t="shared" si="12"/>
        <v>0</v>
      </c>
      <c r="AI41" s="86">
        <f t="shared" si="11"/>
        <v>0</v>
      </c>
      <c r="AJ41" s="86">
        <f t="shared" si="11"/>
        <v>0</v>
      </c>
      <c r="AK41" s="86">
        <f t="shared" si="11"/>
        <v>0</v>
      </c>
      <c r="AL41" s="86">
        <f t="shared" si="11"/>
        <v>0</v>
      </c>
      <c r="AM41" s="86">
        <f t="shared" si="11"/>
        <v>0</v>
      </c>
      <c r="AN41" s="86">
        <f t="shared" si="11"/>
        <v>0</v>
      </c>
      <c r="AO41" s="86">
        <f t="shared" si="11"/>
        <v>0</v>
      </c>
      <c r="AP41" s="86">
        <f t="shared" si="11"/>
        <v>0</v>
      </c>
      <c r="AQ41" s="86">
        <f t="shared" si="11"/>
        <v>0</v>
      </c>
      <c r="AR41" s="86">
        <f t="shared" si="11"/>
        <v>0</v>
      </c>
      <c r="AS41" s="86">
        <f t="shared" si="11"/>
        <v>0</v>
      </c>
    </row>
    <row r="42" spans="2:46" s="89" customFormat="1" ht="13.8" x14ac:dyDescent="0.3">
      <c r="B42" s="90"/>
      <c r="C42" s="31" t="str">
        <f t="shared" ca="1" si="0"/>
        <v>So</v>
      </c>
      <c r="D42" s="32">
        <f ca="1">IF(AND(VALUE(RIGHT($W$2,2))=2,MOD(LEFT($W$2,4),4)&gt;0),"",DATE(LEFT($W$2,4),VALUE(RIGHT($W$2,2)),COUNTBLANK($B$14:B42)))</f>
        <v>42945</v>
      </c>
      <c r="E42" s="33" t="str">
        <f t="shared" ca="1" si="1"/>
        <v/>
      </c>
      <c r="F42" s="34" t="str">
        <f t="shared" ca="1" si="2"/>
        <v/>
      </c>
      <c r="G42" s="34" t="str">
        <f t="shared" ca="1" si="3"/>
        <v/>
      </c>
      <c r="H42" s="33" t="str">
        <f t="shared" ca="1" si="7"/>
        <v/>
      </c>
      <c r="I42" s="34" t="str">
        <f t="shared" ca="1" si="4"/>
        <v/>
      </c>
      <c r="J42" s="34" t="str">
        <f t="shared" ca="1" si="10"/>
        <v/>
      </c>
      <c r="K42" s="100" t="str">
        <f t="shared" ca="1" si="8"/>
        <v/>
      </c>
      <c r="L42" s="35" t="str">
        <f t="shared" ca="1" si="5"/>
        <v/>
      </c>
      <c r="M42" s="63"/>
      <c r="N42" s="63"/>
      <c r="O42" s="63"/>
      <c r="P42" s="63"/>
      <c r="Q42" s="63"/>
      <c r="R42" s="63"/>
      <c r="S42" s="63"/>
      <c r="T42" s="63"/>
      <c r="U42" s="63"/>
      <c r="V42" s="63"/>
      <c r="W42" s="63"/>
      <c r="X42" s="63"/>
      <c r="Y42" s="63"/>
      <c r="Z42" s="63"/>
      <c r="AA42" s="88">
        <f t="shared" si="9"/>
        <v>0</v>
      </c>
      <c r="AF42" s="86">
        <f t="shared" si="12"/>
        <v>0</v>
      </c>
      <c r="AG42" s="86">
        <f t="shared" si="12"/>
        <v>0</v>
      </c>
      <c r="AH42" s="86">
        <f t="shared" si="12"/>
        <v>0</v>
      </c>
      <c r="AI42" s="86">
        <f t="shared" si="11"/>
        <v>0</v>
      </c>
      <c r="AJ42" s="86">
        <f t="shared" si="11"/>
        <v>0</v>
      </c>
      <c r="AK42" s="86">
        <f t="shared" si="11"/>
        <v>0</v>
      </c>
      <c r="AL42" s="86">
        <f t="shared" si="11"/>
        <v>0</v>
      </c>
      <c r="AM42" s="86">
        <f t="shared" si="11"/>
        <v>0</v>
      </c>
      <c r="AN42" s="86">
        <f t="shared" si="11"/>
        <v>0</v>
      </c>
      <c r="AO42" s="86">
        <f t="shared" si="11"/>
        <v>0</v>
      </c>
      <c r="AP42" s="86">
        <f t="shared" si="11"/>
        <v>0</v>
      </c>
      <c r="AQ42" s="86">
        <f t="shared" si="11"/>
        <v>0</v>
      </c>
      <c r="AR42" s="86">
        <f t="shared" si="11"/>
        <v>0</v>
      </c>
      <c r="AS42" s="86">
        <f t="shared" si="11"/>
        <v>0</v>
      </c>
    </row>
    <row r="43" spans="2:46" s="89" customFormat="1" ht="13.8" x14ac:dyDescent="0.3">
      <c r="B43" s="90"/>
      <c r="C43" s="31" t="str">
        <f t="shared" ca="1" si="0"/>
        <v>Ne</v>
      </c>
      <c r="D43" s="32">
        <f ca="1">IF(VALUE(RIGHT($W$2,2))=2,"",DATE(LEFT($W$2,4),VALUE(RIGHT($W$2,2)),COUNTBLANK($B$14:B43)))</f>
        <v>42946</v>
      </c>
      <c r="E43" s="33" t="str">
        <f t="shared" ca="1" si="1"/>
        <v/>
      </c>
      <c r="F43" s="34" t="str">
        <f t="shared" ca="1" si="2"/>
        <v/>
      </c>
      <c r="G43" s="34" t="str">
        <f t="shared" ca="1" si="3"/>
        <v/>
      </c>
      <c r="H43" s="33" t="str">
        <f t="shared" ca="1" si="7"/>
        <v/>
      </c>
      <c r="I43" s="34" t="str">
        <f t="shared" ca="1" si="4"/>
        <v/>
      </c>
      <c r="J43" s="34" t="str">
        <f t="shared" ca="1" si="10"/>
        <v/>
      </c>
      <c r="K43" s="100" t="str">
        <f t="shared" ca="1" si="8"/>
        <v/>
      </c>
      <c r="L43" s="35" t="str">
        <f t="shared" ca="1" si="5"/>
        <v/>
      </c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88">
        <f t="shared" si="9"/>
        <v>0</v>
      </c>
      <c r="AF43" s="86">
        <f t="shared" si="12"/>
        <v>0</v>
      </c>
      <c r="AG43" s="86">
        <f t="shared" si="12"/>
        <v>0</v>
      </c>
      <c r="AH43" s="86">
        <f t="shared" si="12"/>
        <v>0</v>
      </c>
      <c r="AI43" s="86">
        <f t="shared" si="11"/>
        <v>0</v>
      </c>
      <c r="AJ43" s="86">
        <f t="shared" si="11"/>
        <v>0</v>
      </c>
      <c r="AK43" s="86">
        <f t="shared" si="11"/>
        <v>0</v>
      </c>
      <c r="AL43" s="86">
        <f t="shared" si="11"/>
        <v>0</v>
      </c>
      <c r="AM43" s="86">
        <f t="shared" si="11"/>
        <v>0</v>
      </c>
      <c r="AN43" s="86">
        <f t="shared" si="11"/>
        <v>0</v>
      </c>
      <c r="AO43" s="86">
        <f t="shared" si="11"/>
        <v>0</v>
      </c>
      <c r="AP43" s="86">
        <f t="shared" si="11"/>
        <v>0</v>
      </c>
      <c r="AQ43" s="86">
        <f t="shared" si="11"/>
        <v>0</v>
      </c>
      <c r="AR43" s="86">
        <f t="shared" si="11"/>
        <v>0</v>
      </c>
      <c r="AS43" s="86">
        <f t="shared" si="11"/>
        <v>0</v>
      </c>
    </row>
    <row r="44" spans="2:46" s="89" customFormat="1" ht="13.8" x14ac:dyDescent="0.3">
      <c r="B44" s="90"/>
      <c r="C44" s="31" t="str">
        <f ca="1">IF(D44="","",CHOOSE(WEEKDAY(D44,2),"Po","Út","St","Čt","Pá","So","Ne"))</f>
        <v>Po</v>
      </c>
      <c r="D44" s="32">
        <f ca="1">IF(OR(VALUE(RIGHT($W$2,2))=2,VALUE(RIGHT($W$2,2))=4,VALUE(RIGHT($W$2,2))=6,VALUE(RIGHT($W$2,2))=9,VALUE(RIGHT($W$2,2))=11),"",DATE(LEFT($W$2,4),VALUE(RIGHT($W$2,2)),COUNTBLANK($B$14:B44)))</f>
        <v>42947</v>
      </c>
      <c r="E44" s="33">
        <f t="shared" ca="1" si="1"/>
        <v>0.33333333333333331</v>
      </c>
      <c r="F44" s="34">
        <f t="shared" ca="1" si="2"/>
        <v>0.5</v>
      </c>
      <c r="G44" s="34">
        <f t="shared" ca="1" si="3"/>
        <v>0.52083333333333337</v>
      </c>
      <c r="H44" s="33">
        <f t="shared" ca="1" si="7"/>
        <v>0.6875</v>
      </c>
      <c r="I44" s="34" t="str">
        <f t="shared" ca="1" si="4"/>
        <v/>
      </c>
      <c r="J44" s="34" t="str">
        <f t="shared" ca="1" si="10"/>
        <v/>
      </c>
      <c r="K44" s="100">
        <f t="shared" ca="1" si="8"/>
        <v>8</v>
      </c>
      <c r="L44" s="35" t="str">
        <f t="shared" ca="1" si="5"/>
        <v/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88">
        <f t="shared" si="9"/>
        <v>0</v>
      </c>
      <c r="AF44" s="86">
        <f t="shared" si="12"/>
        <v>0</v>
      </c>
      <c r="AG44" s="86">
        <f t="shared" si="12"/>
        <v>0</v>
      </c>
      <c r="AH44" s="86">
        <f t="shared" si="12"/>
        <v>0</v>
      </c>
      <c r="AI44" s="86">
        <f t="shared" si="11"/>
        <v>0</v>
      </c>
      <c r="AJ44" s="86">
        <f t="shared" si="11"/>
        <v>0</v>
      </c>
      <c r="AK44" s="86">
        <f t="shared" si="11"/>
        <v>0</v>
      </c>
      <c r="AL44" s="86">
        <f t="shared" si="11"/>
        <v>0</v>
      </c>
      <c r="AM44" s="86">
        <f t="shared" si="11"/>
        <v>0</v>
      </c>
      <c r="AN44" s="86">
        <f t="shared" si="11"/>
        <v>0</v>
      </c>
      <c r="AO44" s="86">
        <f t="shared" si="11"/>
        <v>0</v>
      </c>
      <c r="AP44" s="86">
        <f t="shared" si="11"/>
        <v>0</v>
      </c>
      <c r="AQ44" s="86">
        <f t="shared" si="11"/>
        <v>0</v>
      </c>
      <c r="AR44" s="86">
        <f t="shared" si="11"/>
        <v>0</v>
      </c>
      <c r="AS44" s="86">
        <f t="shared" si="11"/>
        <v>0</v>
      </c>
    </row>
    <row r="45" spans="2:46" x14ac:dyDescent="0.3">
      <c r="B45" s="44"/>
      <c r="C45" s="107" t="s">
        <v>29</v>
      </c>
      <c r="D45" s="107"/>
      <c r="E45" s="107"/>
      <c r="F45" s="107"/>
      <c r="G45" s="107"/>
      <c r="H45" s="107"/>
      <c r="I45" s="107"/>
      <c r="J45" s="107"/>
      <c r="K45" s="99">
        <f t="shared" ref="K45" ca="1" si="13">SUM(K14:K44)</f>
        <v>152</v>
      </c>
      <c r="L45" s="99">
        <f ca="1">$J$7*SUM(L14:L44)</f>
        <v>16</v>
      </c>
      <c r="M45" s="99">
        <f>$J$7*(COUNTIF(M14:M44,"x")+COUNTIF(M14:M44,"xd")/2+COUNTIF(M14:M44,"xo")/2)</f>
        <v>0</v>
      </c>
      <c r="N45" s="99">
        <f>$J$7*(COUNTIF(N14:N44,"x")+COUNTIF(N14:N44,"xd")/2+COUNTIF(N14:N44,"xo")/2)</f>
        <v>0</v>
      </c>
      <c r="O45" s="99">
        <f>$J$7*(COUNTIF(O14:O44,"x")+COUNTIF(O14:O44,"xd")/2+COUNTIF(O14:O44,"xo")/2)</f>
        <v>0</v>
      </c>
      <c r="P45" s="99">
        <f t="shared" ref="P45:Z45" si="14">$J$7*(COUNTIF(P14:P44,"x")+COUNTIF(P14:P44,"xd")/2+COUNTIF(P14:P44,"xo")/2)</f>
        <v>0</v>
      </c>
      <c r="Q45" s="99">
        <f t="shared" si="14"/>
        <v>0</v>
      </c>
      <c r="R45" s="99">
        <f t="shared" si="14"/>
        <v>0</v>
      </c>
      <c r="S45" s="99">
        <f t="shared" si="14"/>
        <v>0</v>
      </c>
      <c r="T45" s="99">
        <f t="shared" si="14"/>
        <v>0</v>
      </c>
      <c r="U45" s="99">
        <f t="shared" si="14"/>
        <v>0</v>
      </c>
      <c r="V45" s="99">
        <f t="shared" si="14"/>
        <v>0</v>
      </c>
      <c r="W45" s="99">
        <f t="shared" si="14"/>
        <v>0</v>
      </c>
      <c r="X45" s="99">
        <f t="shared" si="14"/>
        <v>0</v>
      </c>
      <c r="Y45" s="99">
        <f t="shared" si="14"/>
        <v>0</v>
      </c>
      <c r="Z45" s="99">
        <f t="shared" si="14"/>
        <v>0</v>
      </c>
      <c r="AA45" s="65"/>
      <c r="AF45" s="86">
        <f t="shared" si="12"/>
        <v>0</v>
      </c>
      <c r="AG45" s="86">
        <f t="shared" si="12"/>
        <v>0</v>
      </c>
      <c r="AH45" s="86">
        <f t="shared" si="12"/>
        <v>0</v>
      </c>
      <c r="AI45" s="86">
        <f t="shared" si="11"/>
        <v>0</v>
      </c>
      <c r="AJ45" s="86">
        <f t="shared" si="11"/>
        <v>0</v>
      </c>
      <c r="AK45" s="86">
        <f t="shared" si="11"/>
        <v>0</v>
      </c>
      <c r="AL45" s="86">
        <f t="shared" si="11"/>
        <v>0</v>
      </c>
      <c r="AM45" s="86">
        <f t="shared" si="11"/>
        <v>0</v>
      </c>
      <c r="AN45" s="86">
        <f t="shared" si="11"/>
        <v>0</v>
      </c>
      <c r="AO45" s="86">
        <f t="shared" si="11"/>
        <v>0</v>
      </c>
      <c r="AP45" s="86">
        <f t="shared" si="11"/>
        <v>0</v>
      </c>
      <c r="AQ45" s="86">
        <f t="shared" si="11"/>
        <v>0</v>
      </c>
      <c r="AR45" s="86">
        <f t="shared" si="11"/>
        <v>0</v>
      </c>
      <c r="AS45" s="86">
        <f t="shared" si="11"/>
        <v>0</v>
      </c>
    </row>
    <row r="46" spans="2:46" ht="7.5" customHeight="1" x14ac:dyDescent="0.3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  <c r="V46" s="45"/>
      <c r="W46" s="45"/>
      <c r="X46" s="45"/>
      <c r="Y46" s="45"/>
      <c r="Z46" s="45"/>
      <c r="AA46" s="65"/>
    </row>
    <row r="47" spans="2:46" x14ac:dyDescent="0.3">
      <c r="B47" s="44"/>
      <c r="C47" s="66" t="s">
        <v>28</v>
      </c>
      <c r="D47" s="49"/>
      <c r="E47" s="49"/>
      <c r="F47" s="49"/>
      <c r="G47" s="49"/>
      <c r="H47" s="49"/>
      <c r="I47" s="50"/>
      <c r="J47" s="45"/>
      <c r="K47" s="66" t="s">
        <v>27</v>
      </c>
      <c r="L47" s="49"/>
      <c r="M47" s="49"/>
      <c r="N47" s="4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50"/>
      <c r="AA47" s="65"/>
      <c r="AD47" s="85">
        <v>1</v>
      </c>
      <c r="AE47" s="85">
        <v>1</v>
      </c>
      <c r="AF47" s="85">
        <v>1</v>
      </c>
      <c r="AG47" s="85">
        <v>0</v>
      </c>
      <c r="AH47" s="85">
        <v>0</v>
      </c>
      <c r="AI47" s="85">
        <v>1</v>
      </c>
      <c r="AJ47" s="85">
        <v>1</v>
      </c>
      <c r="AK47" s="85">
        <v>1</v>
      </c>
      <c r="AL47" s="85">
        <v>0</v>
      </c>
      <c r="AM47" s="85">
        <v>1</v>
      </c>
      <c r="AN47" s="85">
        <v>1</v>
      </c>
      <c r="AO47" s="85">
        <v>1</v>
      </c>
      <c r="AP47" s="85">
        <v>1</v>
      </c>
      <c r="AQ47" s="85">
        <v>1</v>
      </c>
      <c r="AR47" s="85">
        <v>1</v>
      </c>
      <c r="AS47" s="85">
        <v>1</v>
      </c>
      <c r="AT47" s="87" t="s">
        <v>114</v>
      </c>
    </row>
    <row r="48" spans="2:46" x14ac:dyDescent="0.3">
      <c r="B48" s="44"/>
      <c r="C48" s="51"/>
      <c r="D48" s="52"/>
      <c r="E48" s="52"/>
      <c r="F48" s="52"/>
      <c r="G48" s="52"/>
      <c r="H48" s="52"/>
      <c r="I48" s="67"/>
      <c r="J48" s="45"/>
      <c r="K48" s="51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2"/>
      <c r="W48" s="52"/>
      <c r="X48" s="52"/>
      <c r="Y48" s="52"/>
      <c r="Z48" s="67"/>
      <c r="AA48" s="65"/>
    </row>
    <row r="49" spans="2:27" ht="22.5" customHeight="1" x14ac:dyDescent="0.3">
      <c r="B49" s="44"/>
      <c r="C49" s="58"/>
      <c r="D49" s="60"/>
      <c r="E49" s="60"/>
      <c r="F49" s="60"/>
      <c r="G49" s="60"/>
      <c r="H49" s="60"/>
      <c r="I49" s="61"/>
      <c r="J49" s="45"/>
      <c r="K49" s="58"/>
      <c r="L49" s="60"/>
      <c r="M49" s="60"/>
      <c r="N49" s="60"/>
      <c r="O49" s="60"/>
      <c r="P49" s="60"/>
      <c r="Q49" s="60"/>
      <c r="R49" s="60"/>
      <c r="S49" s="60"/>
      <c r="T49" s="60"/>
      <c r="U49" s="60"/>
      <c r="V49" s="60"/>
      <c r="W49" s="60"/>
      <c r="X49" s="60"/>
      <c r="Y49" s="60"/>
      <c r="Z49" s="61"/>
      <c r="AA49" s="65"/>
    </row>
    <row r="50" spans="2:27" ht="7.5" customHeight="1" x14ac:dyDescent="0.3">
      <c r="B50" s="68"/>
      <c r="C50" s="69"/>
      <c r="D50" s="69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  <c r="X50" s="69"/>
      <c r="Y50" s="69"/>
      <c r="Z50" s="69"/>
      <c r="AA50" s="70"/>
    </row>
    <row r="51" spans="2:27" ht="3.75" customHeight="1" x14ac:dyDescent="0.3"/>
    <row r="52" spans="2:27" hidden="1" x14ac:dyDescent="0.3"/>
    <row r="53" spans="2:27" hidden="1" x14ac:dyDescent="0.3"/>
  </sheetData>
  <sheetProtection algorithmName="SHA-512" hashValue="8IKnBIqvvgi6JPpt0boJH1cRQXxI7y6OKqPEGAzwGNWzOgbEnmb8MFBtx79zhdDsVl/UzxlsXwwGxE18au84Jw==" saltValue="ehZ11UarY34Zyf7iyag0uQ==" spinCount="100000" sheet="1" objects="1" scenarios="1"/>
  <mergeCells count="45">
    <mergeCell ref="C45:J45"/>
    <mergeCell ref="AN12:AN13"/>
    <mergeCell ref="AO12:AO13"/>
    <mergeCell ref="AP12:AP13"/>
    <mergeCell ref="AQ12:AQ13"/>
    <mergeCell ref="AR12:AR13"/>
    <mergeCell ref="AS12:AS13"/>
    <mergeCell ref="AH12:AH13"/>
    <mergeCell ref="AI12:AI13"/>
    <mergeCell ref="AJ12:AJ13"/>
    <mergeCell ref="AK12:AK13"/>
    <mergeCell ref="AL12:AL13"/>
    <mergeCell ref="AM12:AM13"/>
    <mergeCell ref="W12:W13"/>
    <mergeCell ref="X12:X13"/>
    <mergeCell ref="Y12:Y13"/>
    <mergeCell ref="Z12:Z13"/>
    <mergeCell ref="AF12:AF13"/>
    <mergeCell ref="AG12:AG13"/>
    <mergeCell ref="Q12:Q13"/>
    <mergeCell ref="R12:R13"/>
    <mergeCell ref="S12:S13"/>
    <mergeCell ref="T12:T13"/>
    <mergeCell ref="U12:U13"/>
    <mergeCell ref="V12:V13"/>
    <mergeCell ref="K12:K13"/>
    <mergeCell ref="L12:L13"/>
    <mergeCell ref="M12:M13"/>
    <mergeCell ref="N12:N13"/>
    <mergeCell ref="O12:O13"/>
    <mergeCell ref="P12:P13"/>
    <mergeCell ref="F8:I8"/>
    <mergeCell ref="F9:I9"/>
    <mergeCell ref="C12:C13"/>
    <mergeCell ref="D12:D13"/>
    <mergeCell ref="E12:E13"/>
    <mergeCell ref="F12:G12"/>
    <mergeCell ref="H12:H13"/>
    <mergeCell ref="I12:J12"/>
    <mergeCell ref="W2:Z2"/>
    <mergeCell ref="F5:I5"/>
    <mergeCell ref="J5:Y5"/>
    <mergeCell ref="F6:I6"/>
    <mergeCell ref="J6:Y6"/>
    <mergeCell ref="F7:I7"/>
  </mergeCells>
  <conditionalFormatting sqref="C14:Z44">
    <cfRule type="expression" dxfId="23" priority="2">
      <formula>OR($C14="So",$C14="Ne")</formula>
    </cfRule>
    <cfRule type="expression" dxfId="22" priority="3">
      <formula>($L14=1)</formula>
    </cfRule>
    <cfRule type="expression" dxfId="21" priority="4">
      <formula>$C14=""</formula>
    </cfRule>
  </conditionalFormatting>
  <conditionalFormatting sqref="AA14:AA44">
    <cfRule type="cellIs" dxfId="20" priority="1" operator="equal">
      <formula>1</formula>
    </cfRule>
  </conditionalFormatting>
  <dataValidations count="1">
    <dataValidation type="time" allowBlank="1" showErrorMessage="1" errorTitle="Špatný čas" error="Přípustné jsou hodnoty mezi:_x000a_0:0:0 - 23:59:59" sqref="E14:J44">
      <formula1>0</formula1>
      <formula2>0.999988425925926</formula2>
    </dataValidation>
  </dataValidations>
  <printOptions horizontalCentered="1" verticalCentered="1"/>
  <pageMargins left="0" right="0" top="0.39370078740157483" bottom="0.19685039370078741" header="0" footer="0"/>
  <pageSetup paperSize="9" orientation="portrait" r:id="rId1"/>
  <headerFooter alignWithMargins="0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showDropDown="1" showErrorMessage="1" errorTitle="Špatná hodnota" error="Přípustné jsou pouze hodnoty:_x000a_x - celý den_x000a_xd - půl dne (dopoledne)_x000a_xo - půl dne (odpoledne)">
          <x14:formula1>
            <xm:f>NASTAVENÍ!$B$30:$B$32</xm:f>
          </x14:formula1>
          <xm:sqref>M14:Z44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23</vt:i4>
      </vt:variant>
    </vt:vector>
  </HeadingPairs>
  <TitlesOfParts>
    <vt:vector size="36" baseType="lpstr">
      <vt:lpstr>NASTAVENÍ</vt:lpstr>
      <vt:lpstr>01</vt:lpstr>
      <vt:lpstr>02</vt:lpstr>
      <vt:lpstr>03</vt:lpstr>
      <vt:lpstr>04</vt:lpstr>
      <vt:lpstr>05</vt:lpstr>
      <vt:lpstr>06</vt:lpstr>
      <vt:lpstr>07</vt:lpstr>
      <vt:lpstr>08</vt:lpstr>
      <vt:lpstr>09</vt:lpstr>
      <vt:lpstr>10</vt:lpstr>
      <vt:lpstr>11</vt:lpstr>
      <vt:lpstr>12</vt:lpstr>
      <vt:lpstr>'01'!Print_Area</vt:lpstr>
      <vt:lpstr>'02'!Print_Area</vt:lpstr>
      <vt:lpstr>'03'!Print_Area</vt:lpstr>
      <vt:lpstr>'04'!Print_Area</vt:lpstr>
      <vt:lpstr>'05'!Print_Area</vt:lpstr>
      <vt:lpstr>'06'!Print_Area</vt:lpstr>
      <vt:lpstr>'07'!Print_Area</vt:lpstr>
      <vt:lpstr>'08'!Print_Area</vt:lpstr>
      <vt:lpstr>'09'!Print_Area</vt:lpstr>
      <vt:lpstr>'10'!Print_Area</vt:lpstr>
      <vt:lpstr>'11'!Print_Area</vt:lpstr>
      <vt:lpstr>'12'!Print_Area</vt:lpstr>
      <vt:lpstr>SET_firma</vt:lpstr>
      <vt:lpstr>SET_jmeno</vt:lpstr>
      <vt:lpstr>SET_obed</vt:lpstr>
      <vt:lpstr>SET_obed_delka</vt:lpstr>
      <vt:lpstr>SET_pracoviste</vt:lpstr>
      <vt:lpstr>SET_prichod</vt:lpstr>
      <vt:lpstr>SET_random</vt:lpstr>
      <vt:lpstr>SET_random_OK</vt:lpstr>
      <vt:lpstr>SET_rok</vt:lpstr>
      <vt:lpstr>SET_svatky</vt:lpstr>
      <vt:lpstr>SET_uvazek</vt:lpstr>
    </vt:vector>
  </TitlesOfParts>
  <Company>GEODIS BRNO, spol. s r. 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Sedlacek, Vladimir</dc:creator>
  <cp:lastModifiedBy>sedlo</cp:lastModifiedBy>
  <cp:lastPrinted>2017-02-15T14:34:25Z</cp:lastPrinted>
  <dcterms:created xsi:type="dcterms:W3CDTF">2012-10-21T01:02:04Z</dcterms:created>
  <dcterms:modified xsi:type="dcterms:W3CDTF">2017-02-15T14:35:12Z</dcterms:modified>
</cp:coreProperties>
</file>